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35" windowHeight="10560"/>
  </bookViews>
  <sheets>
    <sheet name="Profit Margin Breakdown" sheetId="4" r:id="rId1"/>
  </sheets>
  <calcPr calcId="145621"/>
</workbook>
</file>

<file path=xl/calcChain.xml><?xml version="1.0" encoding="utf-8"?>
<calcChain xmlns="http://schemas.openxmlformats.org/spreadsheetml/2006/main">
  <c r="F83" i="4" l="1"/>
  <c r="F76" i="4"/>
  <c r="F75" i="4"/>
  <c r="E103" i="4"/>
  <c r="E104" i="4"/>
  <c r="E102" i="4"/>
  <c r="E101" i="4"/>
  <c r="E100" i="4"/>
  <c r="E99" i="4"/>
  <c r="E83" i="4"/>
  <c r="D83" i="4"/>
  <c r="E76" i="4"/>
  <c r="D76" i="4"/>
  <c r="E75" i="4"/>
  <c r="D75" i="4"/>
  <c r="D64" i="4"/>
  <c r="M23" i="4" s="1"/>
  <c r="D56" i="4"/>
  <c r="D31" i="4" s="1"/>
  <c r="D27" i="4"/>
  <c r="M22" i="4" s="1"/>
  <c r="D43" i="4"/>
  <c r="J24" i="4"/>
  <c r="D62" i="4" s="1"/>
  <c r="E96" i="4"/>
  <c r="F77" i="4" l="1"/>
  <c r="F79" i="4" s="1"/>
  <c r="F82" i="4"/>
  <c r="F85" i="4" s="1"/>
  <c r="F87" i="4" s="1"/>
  <c r="E106" i="4"/>
  <c r="E107" i="4"/>
  <c r="E82" i="4"/>
  <c r="D82" i="4"/>
  <c r="E77" i="4"/>
  <c r="E79" i="4" s="1"/>
  <c r="D77" i="4"/>
  <c r="D79" i="4" s="1"/>
  <c r="M26" i="4"/>
  <c r="E85" i="4" l="1"/>
  <c r="E87" i="4" s="1"/>
  <c r="D63" i="4"/>
  <c r="E105" i="4"/>
  <c r="E108" i="4" s="1"/>
  <c r="E110" i="4" s="1"/>
  <c r="D85" i="4"/>
  <c r="D87" i="4" s="1"/>
</calcChain>
</file>

<file path=xl/sharedStrings.xml><?xml version="1.0" encoding="utf-8"?>
<sst xmlns="http://schemas.openxmlformats.org/spreadsheetml/2006/main" count="90" uniqueCount="83">
  <si>
    <t>REVENUE</t>
  </si>
  <si>
    <t>EXPENSES</t>
  </si>
  <si>
    <t>Product Sold</t>
  </si>
  <si>
    <t>Samples</t>
  </si>
  <si>
    <t>Product Photography</t>
  </si>
  <si>
    <t>Product Giveaway</t>
  </si>
  <si>
    <t xml:space="preserve">PPC Cost </t>
  </si>
  <si>
    <t>Total Expenses</t>
  </si>
  <si>
    <t>Total Revenue</t>
  </si>
  <si>
    <t>GROSS MARGIN</t>
  </si>
  <si>
    <t>Amazon FBA Fees</t>
  </si>
  <si>
    <t>COGS</t>
  </si>
  <si>
    <t>FBA Fees</t>
  </si>
  <si>
    <t>Retail Price</t>
  </si>
  <si>
    <t>Total Landed Cost</t>
  </si>
  <si>
    <t>Landed Cost, Per Unit</t>
  </si>
  <si>
    <t>Cost Per Unit</t>
  </si>
  <si>
    <t>PPC Cost</t>
  </si>
  <si>
    <t>Shipping (Includes overseas + to AMZ warehouse)</t>
  </si>
  <si>
    <t>Net Margin at Different Various Price Points</t>
  </si>
  <si>
    <t>Net Margin Per Unit</t>
  </si>
  <si>
    <t>Graphic Design Work</t>
  </si>
  <si>
    <t>Photography</t>
  </si>
  <si>
    <t>Variable Costs</t>
  </si>
  <si>
    <t>Upfront Costs (per product)</t>
  </si>
  <si>
    <t>Fixed Costs</t>
  </si>
  <si>
    <t>Cost of Goods Sold</t>
  </si>
  <si>
    <t>Shipping Costs</t>
  </si>
  <si>
    <t>Importing from Overseas</t>
  </si>
  <si>
    <t>Shipping to Amazon Warehouses</t>
  </si>
  <si>
    <t>Advertising</t>
  </si>
  <si>
    <t>Promotion</t>
  </si>
  <si>
    <t xml:space="preserve">Total Units Sold </t>
  </si>
  <si>
    <t>Ad Spend Per Unit</t>
  </si>
  <si>
    <t>Total Advertising Spend</t>
  </si>
  <si>
    <t>Promotion and Giveaways</t>
  </si>
  <si>
    <t xml:space="preserve">Additional Miscellanous Costs: </t>
  </si>
  <si>
    <t>Cost #1</t>
  </si>
  <si>
    <t>Cost #2</t>
  </si>
  <si>
    <t>Total Upfront Costs</t>
  </si>
  <si>
    <t>FBA Fees (per unit)</t>
  </si>
  <si>
    <t>Notes</t>
  </si>
  <si>
    <t>Enter your overall costs for all samples combined.</t>
  </si>
  <si>
    <t>Enter all graphic design work (label creation, photo manipulation, etc)</t>
  </si>
  <si>
    <t>Product photography costs.</t>
  </si>
  <si>
    <t>Enter any costs incurred getting product listing active.</t>
  </si>
  <si>
    <t>Enter total costs paid to product manufacturer.</t>
  </si>
  <si>
    <t>Enter shiping costs associated with shipping from manufacturer to port in your country.</t>
  </si>
  <si>
    <t>Enter shipping costs to get product from port to AMZ warehouse.</t>
  </si>
  <si>
    <t>Additional Costs</t>
  </si>
  <si>
    <t xml:space="preserve">Storage, </t>
  </si>
  <si>
    <t>Cost of Goods Sold (per unit)</t>
  </si>
  <si>
    <t>Amazon FBA Fees (per unit)</t>
  </si>
  <si>
    <t>Giveaway Fees (per unit)</t>
  </si>
  <si>
    <t>Total Fixed Costs</t>
  </si>
  <si>
    <t>Advertising cost per unit</t>
  </si>
  <si>
    <t>Product Giveaway Price</t>
  </si>
  <si>
    <t>Total Cost per Promotional Giveaway</t>
  </si>
  <si>
    <t>Total Landed Cost per Product</t>
  </si>
  <si>
    <t xml:space="preserve">Landed Cost includes COGS + all shipping costs to get product to AMZ warehouse. </t>
  </si>
  <si>
    <t>Includes product giveaways and coupons, per unit.</t>
  </si>
  <si>
    <t>Estimated FBA Fees (per unit)</t>
  </si>
  <si>
    <t>Basic Information</t>
  </si>
  <si>
    <t>Total units ordered from supplier</t>
  </si>
  <si>
    <t>Number of units</t>
  </si>
  <si>
    <t xml:space="preserve">Retail Price </t>
  </si>
  <si>
    <t xml:space="preserve">The selling price on Amazon. </t>
  </si>
  <si>
    <t>Cost of goods sold, this does not include shipping.</t>
  </si>
  <si>
    <t>Cost per unit paid to Amazon. Amazon FBA Fee Calculator: https://sellercentral.amazon.com/hz/fba/profitabilitycalculator/index?lang=en_US</t>
  </si>
  <si>
    <t>All Shipping Costs</t>
  </si>
  <si>
    <t>Units sold to date</t>
  </si>
  <si>
    <t>Gross Margin Calculation</t>
  </si>
  <si>
    <t xml:space="preserve">This spreadsheet is intended to help you organize and understand the expenses and profits associated with your Amazon FBA product. </t>
  </si>
  <si>
    <t xml:space="preserve">This is a template that you can alter to fit your specific needs. </t>
  </si>
  <si>
    <t xml:space="preserve">All text in GREEN is a formula, and will calculate automatically. </t>
  </si>
  <si>
    <t xml:space="preserve">There is example data included to help illustrate how the spreadsheet works. </t>
  </si>
  <si>
    <t>Graphic Design</t>
  </si>
  <si>
    <t>Mischellaneous</t>
  </si>
  <si>
    <t>Promotional Products Given Away</t>
  </si>
  <si>
    <t>Accounts only for the products sold thus far, not all COGS purchased upfront.</t>
  </si>
  <si>
    <t>Enter sales per Amazon's Seller Central Dashboard.</t>
  </si>
  <si>
    <t>Hope that this helps you in your FBA journey!</t>
  </si>
  <si>
    <t>All text in RED is the text that you should enter specific to your product. If it does not apply to you, simply enter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</si>
</sst>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sz val="14"/>
      <color theme="6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5" borderId="10" xfId="0" applyFont="1" applyFill="1" applyBorder="1"/>
    <xf numFmtId="0" fontId="4" fillId="5" borderId="12" xfId="0" applyFont="1" applyFill="1" applyBorder="1"/>
    <xf numFmtId="164" fontId="5" fillId="5" borderId="12" xfId="1" applyNumberFormat="1" applyFont="1" applyFill="1" applyBorder="1"/>
    <xf numFmtId="0" fontId="3" fillId="5" borderId="1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/>
    </xf>
    <xf numFmtId="44" fontId="8" fillId="2" borderId="6" xfId="1" applyFont="1" applyFill="1" applyBorder="1" applyAlignment="1">
      <alignment vertical="center"/>
    </xf>
    <xf numFmtId="44" fontId="5" fillId="2" borderId="6" xfId="0" applyNumberFormat="1" applyFont="1" applyFill="1" applyBorder="1" applyAlignment="1">
      <alignment vertical="center"/>
    </xf>
    <xf numFmtId="44" fontId="8" fillId="2" borderId="0" xfId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4" fontId="5" fillId="2" borderId="6" xfId="1" applyFont="1" applyFill="1" applyBorder="1" applyAlignment="1">
      <alignment vertical="center"/>
    </xf>
    <xf numFmtId="44" fontId="5" fillId="2" borderId="0" xfId="0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4" fontId="5" fillId="2" borderId="8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Alignment="1"/>
    <xf numFmtId="0" fontId="2" fillId="2" borderId="5" xfId="0" applyFont="1" applyFill="1" applyBorder="1" applyAlignment="1">
      <alignment horizontal="left" indent="2"/>
    </xf>
    <xf numFmtId="164" fontId="8" fillId="2" borderId="0" xfId="1" applyNumberFormat="1" applyFont="1" applyFill="1" applyBorder="1"/>
    <xf numFmtId="0" fontId="2" fillId="2" borderId="0" xfId="0" applyFont="1" applyFill="1" applyBorder="1" applyAlignment="1"/>
    <xf numFmtId="0" fontId="2" fillId="2" borderId="6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horizontal="left" indent="3"/>
    </xf>
    <xf numFmtId="0" fontId="2" fillId="2" borderId="0" xfId="0" applyFont="1" applyFill="1" applyAlignment="1">
      <alignment horizontal="left"/>
    </xf>
    <xf numFmtId="44" fontId="5" fillId="2" borderId="0" xfId="0" applyNumberFormat="1" applyFont="1" applyFill="1" applyBorder="1"/>
    <xf numFmtId="0" fontId="2" fillId="2" borderId="7" xfId="0" applyFont="1" applyFill="1" applyBorder="1" applyAlignment="1">
      <alignment horizontal="left" indent="2"/>
    </xf>
    <xf numFmtId="44" fontId="5" fillId="2" borderId="8" xfId="1" applyFont="1" applyFill="1" applyBorder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164" fontId="2" fillId="2" borderId="0" xfId="1" applyNumberFormat="1" applyFont="1" applyFill="1" applyBorder="1"/>
    <xf numFmtId="44" fontId="2" fillId="2" borderId="0" xfId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3" xfId="0" applyFont="1" applyFill="1" applyBorder="1"/>
    <xf numFmtId="164" fontId="2" fillId="2" borderId="0" xfId="1" applyNumberFormat="1" applyFont="1" applyFill="1"/>
    <xf numFmtId="44" fontId="8" fillId="2" borderId="15" xfId="1" applyFont="1" applyFill="1" applyBorder="1"/>
    <xf numFmtId="44" fontId="8" fillId="2" borderId="16" xfId="1" applyFont="1" applyFill="1" applyBorder="1"/>
    <xf numFmtId="0" fontId="2" fillId="2" borderId="14" xfId="0" applyFont="1" applyFill="1" applyBorder="1"/>
    <xf numFmtId="164" fontId="5" fillId="2" borderId="14" xfId="1" applyNumberFormat="1" applyFont="1" applyFill="1" applyBorder="1"/>
    <xf numFmtId="44" fontId="5" fillId="2" borderId="14" xfId="1" applyNumberFormat="1" applyFont="1" applyFill="1" applyBorder="1"/>
    <xf numFmtId="0" fontId="5" fillId="2" borderId="14" xfId="0" applyFont="1" applyFill="1" applyBorder="1"/>
    <xf numFmtId="44" fontId="5" fillId="2" borderId="14" xfId="1" applyFont="1" applyFill="1" applyBorder="1"/>
    <xf numFmtId="44" fontId="5" fillId="2" borderId="14" xfId="0" applyNumberFormat="1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left" indent="2"/>
    </xf>
    <xf numFmtId="0" fontId="2" fillId="2" borderId="1" xfId="0" applyFont="1" applyFill="1" applyBorder="1"/>
    <xf numFmtId="164" fontId="5" fillId="2" borderId="1" xfId="1" applyNumberFormat="1" applyFont="1" applyFill="1" applyBorder="1"/>
    <xf numFmtId="164" fontId="5" fillId="2" borderId="0" xfId="1" applyNumberFormat="1" applyFont="1" applyFill="1" applyBorder="1"/>
    <xf numFmtId="164" fontId="6" fillId="2" borderId="1" xfId="1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44" fontId="8" fillId="2" borderId="0" xfId="1" applyNumberFormat="1" applyFont="1" applyFill="1" applyBorder="1"/>
    <xf numFmtId="44" fontId="5" fillId="2" borderId="0" xfId="1" applyNumberFormat="1" applyFont="1" applyFill="1" applyBorder="1"/>
    <xf numFmtId="0" fontId="5" fillId="2" borderId="0" xfId="0" applyFont="1" applyFill="1" applyBorder="1"/>
    <xf numFmtId="44" fontId="5" fillId="2" borderId="0" xfId="1" applyFont="1" applyFill="1" applyBorder="1"/>
    <xf numFmtId="164" fontId="6" fillId="2" borderId="0" xfId="1" applyNumberFormat="1" applyFont="1" applyFill="1" applyBorder="1"/>
    <xf numFmtId="44" fontId="8" fillId="2" borderId="6" xfId="1" applyFont="1" applyFill="1" applyBorder="1"/>
    <xf numFmtId="164" fontId="5" fillId="2" borderId="6" xfId="1" applyNumberFormat="1" applyFont="1" applyFill="1" applyBorder="1"/>
    <xf numFmtId="44" fontId="5" fillId="2" borderId="6" xfId="1" applyNumberFormat="1" applyFont="1" applyFill="1" applyBorder="1"/>
    <xf numFmtId="0" fontId="5" fillId="2" borderId="6" xfId="0" applyFont="1" applyFill="1" applyBorder="1"/>
    <xf numFmtId="44" fontId="5" fillId="2" borderId="6" xfId="1" applyFont="1" applyFill="1" applyBorder="1"/>
    <xf numFmtId="44" fontId="5" fillId="2" borderId="6" xfId="0" applyNumberFormat="1" applyFont="1" applyFill="1" applyBorder="1"/>
    <xf numFmtId="0" fontId="2" fillId="2" borderId="15" xfId="0" applyFont="1" applyFill="1" applyBorder="1"/>
    <xf numFmtId="44" fontId="8" fillId="2" borderId="15" xfId="1" applyNumberFormat="1" applyFont="1" applyFill="1" applyBorder="1"/>
    <xf numFmtId="44" fontId="8" fillId="2" borderId="16" xfId="1" applyNumberFormat="1" applyFont="1" applyFill="1" applyBorder="1"/>
    <xf numFmtId="0" fontId="2" fillId="2" borderId="18" xfId="0" applyFont="1" applyFill="1" applyBorder="1"/>
    <xf numFmtId="164" fontId="5" fillId="2" borderId="18" xfId="1" applyNumberFormat="1" applyFont="1" applyFill="1" applyBorder="1"/>
    <xf numFmtId="44" fontId="5" fillId="2" borderId="18" xfId="1" applyNumberFormat="1" applyFont="1" applyFill="1" applyBorder="1"/>
    <xf numFmtId="0" fontId="5" fillId="2" borderId="18" xfId="0" applyFont="1" applyFill="1" applyBorder="1"/>
    <xf numFmtId="44" fontId="5" fillId="2" borderId="18" xfId="1" applyFont="1" applyFill="1" applyBorder="1"/>
    <xf numFmtId="44" fontId="5" fillId="2" borderId="18" xfId="0" applyNumberFormat="1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4" borderId="0" xfId="0" applyFont="1" applyFill="1" applyBorder="1"/>
    <xf numFmtId="164" fontId="5" fillId="4" borderId="0" xfId="1" applyNumberFormat="1" applyFont="1" applyFill="1" applyBorder="1"/>
    <xf numFmtId="0" fontId="3" fillId="4" borderId="0" xfId="0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4" fontId="10" fillId="3" borderId="10" xfId="1" applyFont="1" applyFill="1" applyBorder="1" applyAlignment="1">
      <alignment horizontal="center" vertical="center"/>
    </xf>
    <xf numFmtId="44" fontId="10" fillId="3" borderId="12" xfId="1" applyFont="1" applyFill="1" applyBorder="1" applyAlignment="1">
      <alignment horizontal="center" vertical="center"/>
    </xf>
    <xf numFmtId="44" fontId="10" fillId="3" borderId="11" xfId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44" fontId="5" fillId="5" borderId="11" xfId="1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2" xfId="0" applyFont="1" applyFill="1" applyBorder="1" applyAlignment="1"/>
    <xf numFmtId="0" fontId="3" fillId="5" borderId="11" xfId="0" applyFont="1" applyFill="1" applyBorder="1" applyAlignment="1"/>
    <xf numFmtId="44" fontId="5" fillId="5" borderId="17" xfId="0" applyNumberFormat="1" applyFont="1" applyFill="1" applyBorder="1"/>
    <xf numFmtId="44" fontId="5" fillId="5" borderId="19" xfId="0" applyNumberFormat="1" applyFont="1" applyFill="1" applyBorder="1"/>
    <xf numFmtId="44" fontId="5" fillId="5" borderId="1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junglescou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1183822</xdr:colOff>
      <xdr:row>12</xdr:row>
      <xdr:rowOff>174089</xdr:rowOff>
    </xdr:from>
    <xdr:to>
      <xdr:col>6</xdr:col>
      <xdr:colOff>358734</xdr:colOff>
      <xdr:row>14</xdr:row>
      <xdr:rowOff>126605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1" y="2623375"/>
          <a:ext cx="3292928" cy="442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topLeftCell="B43" zoomScale="85" zoomScaleNormal="85" workbookViewId="0">
      <selection activeCell="J7" sqref="J7"/>
    </sheetView>
  </sheetViews>
  <sheetFormatPr defaultColWidth="0" defaultRowHeight="18.75" zeroHeight="1" x14ac:dyDescent="0.3"/>
  <cols>
    <col min="1" max="1" width="9.140625" style="5" hidden="1" customWidth="1"/>
    <col min="2" max="2" width="6.5703125" style="5" customWidth="1"/>
    <col min="3" max="3" width="42.140625" style="5" customWidth="1"/>
    <col min="4" max="4" width="22.7109375" style="5" customWidth="1"/>
    <col min="5" max="6" width="19.5703125" style="5" customWidth="1"/>
    <col min="7" max="7" width="85.140625" style="5" customWidth="1"/>
    <col min="8" max="8" width="14.85546875" style="5" bestFit="1" customWidth="1"/>
    <col min="9" max="9" width="35" style="5" customWidth="1"/>
    <col min="10" max="10" width="27.7109375" style="5" customWidth="1"/>
    <col min="11" max="11" width="17.28515625" style="5" customWidth="1"/>
    <col min="12" max="12" width="44.42578125" style="5" customWidth="1"/>
    <col min="13" max="13" width="24.7109375" style="5" customWidth="1"/>
    <col min="14" max="14" width="17.28515625" style="5" customWidth="1"/>
    <col min="15" max="16384" width="9.140625" style="5" hidden="1"/>
  </cols>
  <sheetData>
    <row r="1" spans="3:7" x14ac:dyDescent="0.3"/>
    <row r="2" spans="3:7" ht="19.5" thickBot="1" x14ac:dyDescent="0.35"/>
    <row r="3" spans="3:7" x14ac:dyDescent="0.3">
      <c r="C3" s="64"/>
      <c r="D3" s="65"/>
      <c r="E3" s="65"/>
      <c r="F3" s="65"/>
      <c r="G3" s="66"/>
    </row>
    <row r="4" spans="3:7" x14ac:dyDescent="0.3">
      <c r="C4" s="67" t="s">
        <v>72</v>
      </c>
      <c r="D4" s="68"/>
      <c r="E4" s="68"/>
      <c r="F4" s="68"/>
      <c r="G4" s="69"/>
    </row>
    <row r="5" spans="3:7" x14ac:dyDescent="0.3">
      <c r="C5" s="67" t="s">
        <v>75</v>
      </c>
      <c r="D5" s="68"/>
      <c r="E5" s="68"/>
      <c r="F5" s="68"/>
      <c r="G5" s="69"/>
    </row>
    <row r="6" spans="3:7" x14ac:dyDescent="0.3">
      <c r="C6" s="67" t="s">
        <v>73</v>
      </c>
      <c r="D6" s="68"/>
      <c r="E6" s="68"/>
      <c r="F6" s="68"/>
      <c r="G6" s="69"/>
    </row>
    <row r="7" spans="3:7" x14ac:dyDescent="0.3">
      <c r="C7" s="67"/>
      <c r="D7" s="68"/>
      <c r="E7" s="68"/>
      <c r="F7" s="68"/>
      <c r="G7" s="69"/>
    </row>
    <row r="8" spans="3:7" x14ac:dyDescent="0.3">
      <c r="C8" s="67" t="s">
        <v>74</v>
      </c>
      <c r="D8" s="68"/>
      <c r="E8" s="68"/>
      <c r="F8" s="68"/>
      <c r="G8" s="69"/>
    </row>
    <row r="9" spans="3:7" x14ac:dyDescent="0.3">
      <c r="C9" s="67" t="s">
        <v>82</v>
      </c>
      <c r="D9" s="68"/>
      <c r="E9" s="68"/>
      <c r="F9" s="68"/>
      <c r="G9" s="69"/>
    </row>
    <row r="10" spans="3:7" x14ac:dyDescent="0.3">
      <c r="C10" s="67"/>
      <c r="D10" s="68"/>
      <c r="E10" s="68"/>
      <c r="F10" s="68"/>
      <c r="G10" s="69"/>
    </row>
    <row r="11" spans="3:7" x14ac:dyDescent="0.3">
      <c r="C11" s="67" t="s">
        <v>81</v>
      </c>
      <c r="D11" s="68"/>
      <c r="E11" s="68"/>
      <c r="F11" s="68"/>
      <c r="G11" s="69"/>
    </row>
    <row r="12" spans="3:7" x14ac:dyDescent="0.3">
      <c r="C12" s="67"/>
      <c r="D12" s="68"/>
      <c r="E12" s="68"/>
      <c r="F12" s="68"/>
      <c r="G12" s="69"/>
    </row>
    <row r="13" spans="3:7" x14ac:dyDescent="0.3">
      <c r="C13" s="67"/>
      <c r="D13" s="68"/>
      <c r="E13" s="68"/>
      <c r="F13" s="68"/>
      <c r="G13" s="69"/>
    </row>
    <row r="14" spans="3:7" x14ac:dyDescent="0.3">
      <c r="C14" s="67"/>
      <c r="D14" s="68"/>
      <c r="E14" s="68"/>
      <c r="F14" s="68"/>
      <c r="G14" s="69"/>
    </row>
    <row r="15" spans="3:7" ht="19.5" thickBot="1" x14ac:dyDescent="0.35">
      <c r="C15" s="70"/>
      <c r="D15" s="71"/>
      <c r="E15" s="71"/>
      <c r="F15" s="71"/>
      <c r="G15" s="72"/>
    </row>
    <row r="16" spans="3:7" x14ac:dyDescent="0.3"/>
    <row r="17" spans="2:14" x14ac:dyDescent="0.3"/>
    <row r="18" spans="2:14" x14ac:dyDescent="0.3"/>
    <row r="19" spans="2:14" x14ac:dyDescent="0.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4" ht="19.5" thickBot="1" x14ac:dyDescent="0.3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4" ht="29.25" thickBot="1" x14ac:dyDescent="0.35">
      <c r="B21" s="6"/>
      <c r="C21" s="98" t="s">
        <v>62</v>
      </c>
      <c r="D21" s="99"/>
      <c r="E21" s="99"/>
      <c r="F21" s="99"/>
      <c r="G21" s="100"/>
      <c r="H21" s="6"/>
      <c r="I21" s="98" t="s">
        <v>30</v>
      </c>
      <c r="J21" s="100"/>
      <c r="K21" s="6"/>
      <c r="L21" s="98" t="s">
        <v>35</v>
      </c>
      <c r="M21" s="100"/>
      <c r="N21" s="6"/>
    </row>
    <row r="22" spans="2:14" x14ac:dyDescent="0.3">
      <c r="B22" s="6"/>
      <c r="C22" s="7"/>
      <c r="D22" s="8"/>
      <c r="E22" s="8"/>
      <c r="F22" s="8"/>
      <c r="G22" s="9"/>
      <c r="H22" s="6"/>
      <c r="I22" s="16" t="s">
        <v>34</v>
      </c>
      <c r="J22" s="17">
        <v>335</v>
      </c>
      <c r="K22" s="6"/>
      <c r="L22" s="16" t="s">
        <v>51</v>
      </c>
      <c r="M22" s="18">
        <f>D27</f>
        <v>3.5</v>
      </c>
      <c r="N22" s="6"/>
    </row>
    <row r="23" spans="2:14" ht="19.5" thickBot="1" x14ac:dyDescent="0.35">
      <c r="B23" s="6"/>
      <c r="C23" s="7"/>
      <c r="D23" s="8"/>
      <c r="E23" s="93" t="s">
        <v>41</v>
      </c>
      <c r="F23" s="93"/>
      <c r="G23" s="94"/>
      <c r="H23" s="11"/>
      <c r="I23" s="16" t="s">
        <v>32</v>
      </c>
      <c r="J23" s="20">
        <v>210</v>
      </c>
      <c r="K23" s="6"/>
      <c r="L23" s="16" t="s">
        <v>52</v>
      </c>
      <c r="M23" s="21">
        <f>D64</f>
        <v>5.85</v>
      </c>
      <c r="N23" s="6"/>
    </row>
    <row r="24" spans="2:14" ht="30" customHeight="1" thickBot="1" x14ac:dyDescent="0.35">
      <c r="B24" s="6"/>
      <c r="C24" s="7" t="s">
        <v>64</v>
      </c>
      <c r="D24" s="12">
        <v>1000</v>
      </c>
      <c r="E24" s="13" t="s">
        <v>63</v>
      </c>
      <c r="F24" s="13"/>
      <c r="G24" s="14"/>
      <c r="H24" s="11"/>
      <c r="I24" s="106" t="s">
        <v>33</v>
      </c>
      <c r="J24" s="105">
        <f>J22/J23</f>
        <v>1.5952380952380953</v>
      </c>
      <c r="K24" s="6"/>
      <c r="L24" s="16" t="s">
        <v>53</v>
      </c>
      <c r="M24" s="17">
        <v>4</v>
      </c>
      <c r="N24" s="6"/>
    </row>
    <row r="25" spans="2:14" ht="19.5" thickBot="1" x14ac:dyDescent="0.35">
      <c r="B25" s="6"/>
      <c r="C25" s="7" t="s">
        <v>70</v>
      </c>
      <c r="D25" s="12">
        <v>335</v>
      </c>
      <c r="E25" s="15"/>
      <c r="F25" s="15"/>
      <c r="G25" s="10"/>
      <c r="H25" s="11"/>
      <c r="I25" s="8"/>
      <c r="J25" s="8"/>
      <c r="K25" s="6"/>
      <c r="L25" s="16" t="s">
        <v>56</v>
      </c>
      <c r="M25" s="17">
        <v>2.99</v>
      </c>
      <c r="N25" s="6"/>
    </row>
    <row r="26" spans="2:14" ht="30" customHeight="1" thickBot="1" x14ac:dyDescent="0.35">
      <c r="B26" s="6"/>
      <c r="C26" s="7" t="s">
        <v>65</v>
      </c>
      <c r="D26" s="19">
        <v>19.989999999999998</v>
      </c>
      <c r="E26" s="13" t="s">
        <v>66</v>
      </c>
      <c r="F26" s="13"/>
      <c r="G26" s="14"/>
      <c r="H26" s="11"/>
      <c r="I26" s="6"/>
      <c r="J26" s="6"/>
      <c r="K26" s="6"/>
      <c r="L26" s="104" t="s">
        <v>57</v>
      </c>
      <c r="M26" s="105">
        <f>-(M25-M22-M23-M24)</f>
        <v>10.36</v>
      </c>
      <c r="N26" s="6"/>
    </row>
    <row r="27" spans="2:14" ht="20.25" customHeight="1" x14ac:dyDescent="0.3">
      <c r="B27" s="6"/>
      <c r="C27" s="7" t="s">
        <v>26</v>
      </c>
      <c r="D27" s="22">
        <f>D49/D24</f>
        <v>3.5</v>
      </c>
      <c r="E27" s="13" t="s">
        <v>67</v>
      </c>
      <c r="F27" s="13"/>
      <c r="G27" s="14"/>
      <c r="H27" s="11"/>
      <c r="N27" s="6"/>
    </row>
    <row r="28" spans="2:14" ht="45" customHeight="1" x14ac:dyDescent="0.3">
      <c r="B28" s="6"/>
      <c r="C28" s="7" t="s">
        <v>61</v>
      </c>
      <c r="D28" s="19">
        <v>5.85</v>
      </c>
      <c r="E28" s="13" t="s">
        <v>68</v>
      </c>
      <c r="F28" s="13"/>
      <c r="G28" s="14"/>
      <c r="H28" s="11"/>
      <c r="N28" s="6"/>
    </row>
    <row r="29" spans="2:14" ht="39" customHeight="1" x14ac:dyDescent="0.3">
      <c r="B29" s="6"/>
      <c r="C29" s="7" t="s">
        <v>78</v>
      </c>
      <c r="D29" s="23">
        <v>20</v>
      </c>
      <c r="E29" s="15"/>
      <c r="F29" s="15"/>
      <c r="G29" s="10"/>
      <c r="H29" s="6"/>
      <c r="N29" s="6"/>
    </row>
    <row r="30" spans="2:14" x14ac:dyDescent="0.3">
      <c r="B30" s="6"/>
      <c r="C30" s="7"/>
      <c r="D30" s="19"/>
      <c r="E30" s="15"/>
      <c r="F30" s="15"/>
      <c r="G30" s="10"/>
      <c r="H30" s="11"/>
      <c r="I30" s="6"/>
      <c r="J30" s="6"/>
      <c r="K30" s="6"/>
      <c r="L30" s="6"/>
      <c r="M30" s="6"/>
      <c r="N30" s="6"/>
    </row>
    <row r="31" spans="2:14" ht="19.5" customHeight="1" thickBot="1" x14ac:dyDescent="0.35">
      <c r="B31" s="6"/>
      <c r="C31" s="24" t="s">
        <v>58</v>
      </c>
      <c r="D31" s="25">
        <f>(D56)/D24</f>
        <v>5.8849999999999998</v>
      </c>
      <c r="E31" s="26" t="s">
        <v>59</v>
      </c>
      <c r="F31" s="26"/>
      <c r="G31" s="27"/>
      <c r="H31" s="6"/>
      <c r="I31" s="6"/>
      <c r="J31" s="6"/>
      <c r="K31" s="6"/>
      <c r="L31" s="6"/>
    </row>
    <row r="32" spans="2:14" x14ac:dyDescent="0.3">
      <c r="C32" s="6"/>
      <c r="D32" s="6"/>
      <c r="E32" s="6"/>
      <c r="F32" s="6"/>
      <c r="G32" s="6"/>
    </row>
    <row r="33" spans="3:8" x14ac:dyDescent="0.3">
      <c r="C33" s="6"/>
      <c r="D33" s="6"/>
      <c r="E33" s="11"/>
      <c r="F33" s="11"/>
      <c r="G33" s="11"/>
    </row>
    <row r="34" spans="3:8" ht="30" customHeight="1" x14ac:dyDescent="0.3">
      <c r="C34" s="6"/>
      <c r="D34" s="6"/>
      <c r="E34" s="11"/>
      <c r="F34" s="11"/>
      <c r="G34" s="6"/>
      <c r="H34" s="28"/>
    </row>
    <row r="35" spans="3:8" ht="19.5" thickBot="1" x14ac:dyDescent="0.35">
      <c r="H35" s="28"/>
    </row>
    <row r="36" spans="3:8" ht="29.25" thickBot="1" x14ac:dyDescent="0.35">
      <c r="C36" s="98" t="s">
        <v>24</v>
      </c>
      <c r="D36" s="99"/>
      <c r="E36" s="99"/>
      <c r="F36" s="99"/>
      <c r="G36" s="100"/>
      <c r="H36" s="28"/>
    </row>
    <row r="37" spans="3:8" x14ac:dyDescent="0.3">
      <c r="C37" s="29" t="s">
        <v>3</v>
      </c>
      <c r="D37" s="30">
        <v>300</v>
      </c>
      <c r="E37" s="31" t="s">
        <v>42</v>
      </c>
      <c r="F37" s="31"/>
      <c r="G37" s="32"/>
      <c r="H37" s="28"/>
    </row>
    <row r="38" spans="3:8" x14ac:dyDescent="0.3">
      <c r="C38" s="29" t="s">
        <v>21</v>
      </c>
      <c r="D38" s="30">
        <v>50</v>
      </c>
      <c r="E38" s="31" t="s">
        <v>43</v>
      </c>
      <c r="F38" s="31"/>
      <c r="G38" s="32"/>
      <c r="H38" s="28"/>
    </row>
    <row r="39" spans="3:8" x14ac:dyDescent="0.3">
      <c r="C39" s="29" t="s">
        <v>22</v>
      </c>
      <c r="D39" s="30">
        <v>250</v>
      </c>
      <c r="E39" s="31" t="s">
        <v>44</v>
      </c>
      <c r="F39" s="31"/>
      <c r="G39" s="32"/>
      <c r="H39" s="28"/>
    </row>
    <row r="40" spans="3:8" x14ac:dyDescent="0.3">
      <c r="C40" s="33" t="s">
        <v>36</v>
      </c>
      <c r="D40" s="30"/>
      <c r="E40" s="31"/>
      <c r="F40" s="31"/>
      <c r="G40" s="32"/>
      <c r="H40" s="28"/>
    </row>
    <row r="41" spans="3:8" x14ac:dyDescent="0.3">
      <c r="C41" s="29" t="s">
        <v>37</v>
      </c>
      <c r="D41" s="30">
        <v>10</v>
      </c>
      <c r="E41" s="31" t="s">
        <v>45</v>
      </c>
      <c r="F41" s="31"/>
      <c r="G41" s="32"/>
      <c r="H41" s="28"/>
    </row>
    <row r="42" spans="3:8" ht="19.5" thickBot="1" x14ac:dyDescent="0.35">
      <c r="C42" s="29" t="s">
        <v>38</v>
      </c>
      <c r="D42" s="30">
        <v>25</v>
      </c>
      <c r="E42" s="31"/>
      <c r="F42" s="31"/>
      <c r="G42" s="32"/>
      <c r="H42" s="28"/>
    </row>
    <row r="43" spans="3:8" ht="19.5" thickBot="1" x14ac:dyDescent="0.35">
      <c r="C43" s="1" t="s">
        <v>39</v>
      </c>
      <c r="D43" s="3">
        <f>SUM(D37:D42)</f>
        <v>635</v>
      </c>
      <c r="E43" s="107"/>
      <c r="F43" s="107"/>
      <c r="G43" s="108"/>
      <c r="H43" s="28"/>
    </row>
    <row r="44" spans="3:8" x14ac:dyDescent="0.3">
      <c r="C44" s="95"/>
      <c r="D44" s="96"/>
      <c r="E44" s="97"/>
      <c r="F44" s="97"/>
      <c r="G44" s="97"/>
      <c r="H44" s="28"/>
    </row>
    <row r="45" spans="3:8" x14ac:dyDescent="0.3">
      <c r="C45" s="95"/>
      <c r="D45" s="96"/>
      <c r="E45" s="97"/>
      <c r="F45" s="97"/>
      <c r="G45" s="97"/>
      <c r="H45" s="28"/>
    </row>
    <row r="46" spans="3:8" x14ac:dyDescent="0.3">
      <c r="E46" s="28"/>
      <c r="F46" s="28"/>
      <c r="G46" s="28"/>
      <c r="H46" s="28"/>
    </row>
    <row r="47" spans="3:8" ht="19.5" thickBot="1" x14ac:dyDescent="0.35">
      <c r="E47" s="28"/>
      <c r="F47" s="28"/>
      <c r="G47" s="28"/>
      <c r="H47" s="28"/>
    </row>
    <row r="48" spans="3:8" ht="29.25" thickBot="1" x14ac:dyDescent="0.35">
      <c r="C48" s="98" t="s">
        <v>25</v>
      </c>
      <c r="D48" s="99"/>
      <c r="E48" s="99"/>
      <c r="F48" s="99"/>
      <c r="G48" s="100"/>
      <c r="H48" s="28"/>
    </row>
    <row r="49" spans="3:8" x14ac:dyDescent="0.3">
      <c r="C49" s="29" t="s">
        <v>26</v>
      </c>
      <c r="D49" s="30">
        <v>3500</v>
      </c>
      <c r="E49" s="31" t="s">
        <v>46</v>
      </c>
      <c r="F49" s="31"/>
      <c r="G49" s="32"/>
      <c r="H49" s="28"/>
    </row>
    <row r="50" spans="3:8" x14ac:dyDescent="0.3">
      <c r="C50" s="29" t="s">
        <v>27</v>
      </c>
      <c r="D50" s="30"/>
      <c r="E50" s="31"/>
      <c r="F50" s="31"/>
      <c r="G50" s="32"/>
      <c r="H50" s="28"/>
    </row>
    <row r="51" spans="3:8" x14ac:dyDescent="0.3">
      <c r="C51" s="34" t="s">
        <v>28</v>
      </c>
      <c r="D51" s="30">
        <v>1400</v>
      </c>
      <c r="E51" s="31" t="s">
        <v>47</v>
      </c>
      <c r="F51" s="31"/>
      <c r="G51" s="32"/>
      <c r="H51" s="28"/>
    </row>
    <row r="52" spans="3:8" x14ac:dyDescent="0.3">
      <c r="C52" s="35" t="s">
        <v>29</v>
      </c>
      <c r="D52" s="30">
        <v>900</v>
      </c>
      <c r="E52" s="31" t="s">
        <v>48</v>
      </c>
      <c r="F52" s="31"/>
      <c r="G52" s="32"/>
      <c r="H52" s="28"/>
    </row>
    <row r="53" spans="3:8" x14ac:dyDescent="0.3">
      <c r="C53" s="33" t="s">
        <v>49</v>
      </c>
      <c r="D53" s="30"/>
      <c r="E53" s="31" t="s">
        <v>50</v>
      </c>
      <c r="F53" s="31"/>
      <c r="G53" s="32"/>
      <c r="H53" s="28"/>
    </row>
    <row r="54" spans="3:8" x14ac:dyDescent="0.3">
      <c r="C54" s="29" t="s">
        <v>37</v>
      </c>
      <c r="D54" s="30">
        <v>30</v>
      </c>
      <c r="E54" s="31"/>
      <c r="F54" s="31"/>
      <c r="G54" s="32"/>
      <c r="H54" s="28"/>
    </row>
    <row r="55" spans="3:8" ht="19.5" thickBot="1" x14ac:dyDescent="0.35">
      <c r="C55" s="29" t="s">
        <v>38</v>
      </c>
      <c r="D55" s="30">
        <v>55</v>
      </c>
      <c r="E55" s="31"/>
      <c r="F55" s="31"/>
      <c r="G55" s="32"/>
      <c r="H55" s="28"/>
    </row>
    <row r="56" spans="3:8" ht="19.5" thickBot="1" x14ac:dyDescent="0.35">
      <c r="C56" s="1" t="s">
        <v>54</v>
      </c>
      <c r="D56" s="3">
        <f>SUM(D49:D55)</f>
        <v>5885</v>
      </c>
      <c r="E56" s="107"/>
      <c r="F56" s="107"/>
      <c r="G56" s="108"/>
      <c r="H56" s="28"/>
    </row>
    <row r="57" spans="3:8" x14ac:dyDescent="0.3">
      <c r="C57" s="36"/>
      <c r="E57" s="28"/>
      <c r="F57" s="28"/>
      <c r="G57" s="28"/>
      <c r="H57" s="28"/>
    </row>
    <row r="58" spans="3:8" x14ac:dyDescent="0.3">
      <c r="C58" s="36"/>
      <c r="E58" s="28"/>
      <c r="F58" s="28"/>
      <c r="G58" s="28"/>
      <c r="H58" s="28"/>
    </row>
    <row r="59" spans="3:8" x14ac:dyDescent="0.3">
      <c r="C59" s="36"/>
      <c r="E59" s="28"/>
      <c r="F59" s="28"/>
      <c r="G59" s="28"/>
      <c r="H59" s="28"/>
    </row>
    <row r="60" spans="3:8" ht="19.5" thickBot="1" x14ac:dyDescent="0.35">
      <c r="E60" s="28"/>
      <c r="F60" s="28"/>
      <c r="G60" s="28"/>
      <c r="H60" s="28"/>
    </row>
    <row r="61" spans="3:8" ht="29.25" thickBot="1" x14ac:dyDescent="0.35">
      <c r="C61" s="98" t="s">
        <v>23</v>
      </c>
      <c r="D61" s="99"/>
      <c r="E61" s="99"/>
      <c r="F61" s="99"/>
      <c r="G61" s="100"/>
      <c r="H61" s="28"/>
    </row>
    <row r="62" spans="3:8" x14ac:dyDescent="0.3">
      <c r="C62" s="29" t="s">
        <v>30</v>
      </c>
      <c r="D62" s="37">
        <f>J24</f>
        <v>1.5952380952380953</v>
      </c>
      <c r="E62" s="31" t="s">
        <v>55</v>
      </c>
      <c r="F62" s="31"/>
      <c r="G62" s="32"/>
    </row>
    <row r="63" spans="3:8" x14ac:dyDescent="0.3">
      <c r="C63" s="29" t="s">
        <v>31</v>
      </c>
      <c r="D63" s="37">
        <f>M26</f>
        <v>10.36</v>
      </c>
      <c r="E63" s="31" t="s">
        <v>60</v>
      </c>
      <c r="F63" s="31"/>
      <c r="G63" s="32"/>
    </row>
    <row r="64" spans="3:8" ht="19.5" thickBot="1" x14ac:dyDescent="0.35">
      <c r="C64" s="38" t="s">
        <v>40</v>
      </c>
      <c r="D64" s="39">
        <f>D28</f>
        <v>5.85</v>
      </c>
      <c r="E64" s="40"/>
      <c r="F64" s="40"/>
      <c r="G64" s="41"/>
    </row>
    <row r="65" spans="1:14" x14ac:dyDescent="0.3">
      <c r="B65" s="42"/>
      <c r="E65" s="43"/>
      <c r="F65" s="43"/>
      <c r="H65" s="42"/>
      <c r="I65" s="42"/>
      <c r="J65" s="42"/>
    </row>
    <row r="66" spans="1:14" x14ac:dyDescent="0.3">
      <c r="B66" s="42"/>
      <c r="H66" s="42"/>
      <c r="I66" s="42"/>
      <c r="J66" s="42"/>
      <c r="K66" s="42"/>
      <c r="L66" s="42"/>
      <c r="M66" s="42"/>
      <c r="N66" s="42"/>
    </row>
    <row r="67" spans="1:14" x14ac:dyDescent="0.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4"/>
      <c r="M67" s="42"/>
      <c r="N67" s="42"/>
    </row>
    <row r="68" spans="1:14" ht="19.5" thickBot="1" x14ac:dyDescent="0.35">
      <c r="A68" s="42"/>
      <c r="B68" s="42"/>
      <c r="C68" s="42"/>
      <c r="D68" s="45"/>
      <c r="E68" s="45"/>
      <c r="F68" s="45"/>
      <c r="G68" s="42"/>
      <c r="H68" s="42"/>
      <c r="I68" s="42"/>
      <c r="J68" s="42"/>
      <c r="K68" s="42"/>
      <c r="L68" s="44"/>
      <c r="M68" s="42"/>
      <c r="N68" s="42"/>
    </row>
    <row r="69" spans="1:14" ht="29.25" thickBot="1" x14ac:dyDescent="0.35">
      <c r="A69" s="42"/>
      <c r="B69" s="42"/>
      <c r="C69" s="101" t="s">
        <v>19</v>
      </c>
      <c r="D69" s="102"/>
      <c r="E69" s="102"/>
      <c r="F69" s="102"/>
      <c r="G69" s="103"/>
      <c r="J69" s="42"/>
      <c r="K69" s="42"/>
      <c r="L69" s="44"/>
      <c r="M69" s="42"/>
      <c r="N69" s="42"/>
    </row>
    <row r="70" spans="1:14" x14ac:dyDescent="0.3">
      <c r="A70" s="42"/>
      <c r="B70" s="42"/>
      <c r="C70" s="46"/>
      <c r="D70" s="45"/>
      <c r="E70" s="45"/>
      <c r="F70" s="45"/>
      <c r="G70" s="47"/>
      <c r="J70" s="42"/>
      <c r="K70" s="42"/>
      <c r="L70" s="44"/>
      <c r="M70" s="42"/>
      <c r="N70" s="42"/>
    </row>
    <row r="71" spans="1:14" x14ac:dyDescent="0.3">
      <c r="A71" s="42"/>
      <c r="B71" s="42"/>
      <c r="C71" s="46"/>
      <c r="D71" s="48"/>
      <c r="E71" s="48"/>
      <c r="F71" s="84"/>
      <c r="G71" s="47"/>
      <c r="H71" s="42"/>
      <c r="I71" s="42"/>
      <c r="L71" s="42"/>
      <c r="M71" s="42"/>
      <c r="N71" s="49"/>
    </row>
    <row r="72" spans="1:14" x14ac:dyDescent="0.3">
      <c r="A72" s="42"/>
      <c r="B72" s="42"/>
      <c r="C72" s="46" t="s">
        <v>13</v>
      </c>
      <c r="D72" s="50">
        <v>19.989999999999998</v>
      </c>
      <c r="E72" s="50">
        <v>23.99</v>
      </c>
      <c r="F72" s="85">
        <v>27.99</v>
      </c>
      <c r="G72" s="78"/>
      <c r="H72" s="73"/>
      <c r="I72" s="73"/>
      <c r="L72" s="42"/>
      <c r="M72" s="42"/>
      <c r="N72" s="49"/>
    </row>
    <row r="73" spans="1:14" x14ac:dyDescent="0.3">
      <c r="A73" s="42"/>
      <c r="B73" s="42"/>
      <c r="C73" s="46" t="s">
        <v>12</v>
      </c>
      <c r="D73" s="51">
        <v>4.25</v>
      </c>
      <c r="E73" s="51">
        <v>6.1</v>
      </c>
      <c r="F73" s="86">
        <v>7.25</v>
      </c>
      <c r="G73" s="78"/>
      <c r="H73" s="73"/>
      <c r="I73" s="73"/>
      <c r="L73" s="42"/>
      <c r="M73" s="42"/>
      <c r="N73" s="49"/>
    </row>
    <row r="74" spans="1:14" x14ac:dyDescent="0.3">
      <c r="A74" s="42"/>
      <c r="B74" s="42"/>
      <c r="C74" s="46"/>
      <c r="D74" s="52"/>
      <c r="E74" s="52"/>
      <c r="F74" s="87"/>
      <c r="G74" s="47"/>
      <c r="H74" s="42"/>
      <c r="I74" s="42"/>
      <c r="L74" s="42"/>
      <c r="M74" s="42"/>
      <c r="N74" s="49"/>
    </row>
    <row r="75" spans="1:14" ht="15" customHeight="1" x14ac:dyDescent="0.3">
      <c r="A75" s="42"/>
      <c r="B75" s="42"/>
      <c r="C75" s="46" t="s">
        <v>11</v>
      </c>
      <c r="D75" s="53">
        <f>$D$49</f>
        <v>3500</v>
      </c>
      <c r="E75" s="53">
        <f>$D$49</f>
        <v>3500</v>
      </c>
      <c r="F75" s="88">
        <f>$D$49</f>
        <v>3500</v>
      </c>
      <c r="G75" s="79"/>
      <c r="H75" s="62"/>
      <c r="I75" s="62"/>
      <c r="L75" s="42"/>
      <c r="M75" s="42"/>
      <c r="N75" s="49"/>
    </row>
    <row r="76" spans="1:14" ht="15" customHeight="1" x14ac:dyDescent="0.3">
      <c r="A76" s="42"/>
      <c r="B76" s="42"/>
      <c r="C76" s="46" t="s">
        <v>18</v>
      </c>
      <c r="D76" s="53">
        <f>SUM($D$51:$D$52)</f>
        <v>2300</v>
      </c>
      <c r="E76" s="53">
        <f>SUM($D$51:$D$52)</f>
        <v>2300</v>
      </c>
      <c r="F76" s="88">
        <f>SUM($D$51:$D$52)</f>
        <v>2300</v>
      </c>
      <c r="G76" s="79"/>
      <c r="H76" s="62"/>
      <c r="I76" s="62"/>
      <c r="L76" s="42"/>
      <c r="M76" s="42"/>
      <c r="N76" s="49"/>
    </row>
    <row r="77" spans="1:14" ht="15" customHeight="1" x14ac:dyDescent="0.3">
      <c r="A77" s="42"/>
      <c r="B77" s="42"/>
      <c r="C77" s="46" t="s">
        <v>14</v>
      </c>
      <c r="D77" s="53">
        <f>SUM(D74:D76)</f>
        <v>5800</v>
      </c>
      <c r="E77" s="53">
        <f>SUM(E74:E76)</f>
        <v>5800</v>
      </c>
      <c r="F77" s="88">
        <f>SUM(F74:F76)</f>
        <v>5800</v>
      </c>
      <c r="G77" s="79"/>
      <c r="H77" s="62"/>
      <c r="I77" s="62"/>
      <c r="L77" s="42"/>
      <c r="M77" s="42"/>
      <c r="N77" s="49"/>
    </row>
    <row r="78" spans="1:14" ht="15" customHeight="1" x14ac:dyDescent="0.3">
      <c r="A78" s="42"/>
      <c r="B78" s="42"/>
      <c r="C78" s="46"/>
      <c r="D78" s="53"/>
      <c r="E78" s="53"/>
      <c r="F78" s="88"/>
      <c r="G78" s="79"/>
      <c r="H78" s="62"/>
      <c r="I78" s="62"/>
      <c r="L78" s="42"/>
      <c r="M78" s="42"/>
      <c r="N78" s="49"/>
    </row>
    <row r="79" spans="1:14" ht="15" customHeight="1" x14ac:dyDescent="0.3">
      <c r="A79" s="42"/>
      <c r="B79" s="42"/>
      <c r="C79" s="46" t="s">
        <v>15</v>
      </c>
      <c r="D79" s="54">
        <f>D77/$D$24</f>
        <v>5.8</v>
      </c>
      <c r="E79" s="54">
        <f>E77/$D$24</f>
        <v>5.8</v>
      </c>
      <c r="F79" s="89">
        <f>F77/$D$24</f>
        <v>5.8</v>
      </c>
      <c r="G79" s="80"/>
      <c r="H79" s="74"/>
      <c r="I79" s="74"/>
      <c r="L79" s="42"/>
      <c r="M79" s="42"/>
      <c r="N79" s="49"/>
    </row>
    <row r="80" spans="1:14" ht="15" customHeight="1" x14ac:dyDescent="0.3">
      <c r="A80" s="42"/>
      <c r="B80" s="42"/>
      <c r="C80" s="46"/>
      <c r="D80" s="55"/>
      <c r="E80" s="55"/>
      <c r="F80" s="90"/>
      <c r="G80" s="81"/>
      <c r="H80" s="75"/>
      <c r="I80" s="75"/>
      <c r="L80" s="42"/>
      <c r="M80" s="42"/>
      <c r="N80" s="49"/>
    </row>
    <row r="81" spans="1:14" ht="15" customHeight="1" x14ac:dyDescent="0.3">
      <c r="A81" s="42"/>
      <c r="B81" s="42"/>
      <c r="C81" s="46"/>
      <c r="D81" s="55"/>
      <c r="E81" s="55"/>
      <c r="F81" s="90"/>
      <c r="G81" s="81"/>
      <c r="H81" s="75"/>
      <c r="I81" s="75"/>
      <c r="L81" s="42"/>
      <c r="M81" s="42"/>
      <c r="N81" s="49"/>
    </row>
    <row r="82" spans="1:14" x14ac:dyDescent="0.3">
      <c r="A82" s="42"/>
      <c r="B82" s="42"/>
      <c r="C82" s="46" t="s">
        <v>17</v>
      </c>
      <c r="D82" s="56">
        <f>$J$24</f>
        <v>1.5952380952380953</v>
      </c>
      <c r="E82" s="56">
        <f>$J$24</f>
        <v>1.5952380952380953</v>
      </c>
      <c r="F82" s="91">
        <f>$J$24</f>
        <v>1.5952380952380953</v>
      </c>
      <c r="G82" s="82"/>
      <c r="H82" s="76"/>
      <c r="I82" s="76"/>
      <c r="L82" s="42"/>
      <c r="M82" s="42"/>
      <c r="N82" s="49"/>
    </row>
    <row r="83" spans="1:14" x14ac:dyDescent="0.3">
      <c r="A83" s="42"/>
      <c r="B83" s="42"/>
      <c r="C83" s="46" t="s">
        <v>12</v>
      </c>
      <c r="D83" s="57">
        <f>D73</f>
        <v>4.25</v>
      </c>
      <c r="E83" s="57">
        <f>E73</f>
        <v>6.1</v>
      </c>
      <c r="F83" s="92">
        <f>F73</f>
        <v>7.25</v>
      </c>
      <c r="G83" s="83"/>
      <c r="H83" s="37"/>
      <c r="I83" s="37"/>
      <c r="L83" s="42"/>
      <c r="M83" s="42"/>
      <c r="N83" s="49"/>
    </row>
    <row r="84" spans="1:14" x14ac:dyDescent="0.3">
      <c r="A84" s="42"/>
      <c r="B84" s="42"/>
      <c r="C84" s="46"/>
      <c r="D84" s="55"/>
      <c r="E84" s="55"/>
      <c r="F84" s="90"/>
      <c r="G84" s="81"/>
      <c r="H84" s="75"/>
      <c r="I84" s="75"/>
      <c r="L84" s="42"/>
      <c r="M84" s="42"/>
      <c r="N84" s="49"/>
    </row>
    <row r="85" spans="1:14" x14ac:dyDescent="0.3">
      <c r="A85" s="42"/>
      <c r="B85" s="42"/>
      <c r="C85" s="46" t="s">
        <v>16</v>
      </c>
      <c r="D85" s="57">
        <f>SUM(D83,D82,D79)</f>
        <v>11.645238095238096</v>
      </c>
      <c r="E85" s="57">
        <f>SUM(E83,E82,E79)</f>
        <v>13.495238095238093</v>
      </c>
      <c r="F85" s="92">
        <f>SUM(F83,F82,F79)</f>
        <v>14.645238095238096</v>
      </c>
      <c r="G85" s="83"/>
      <c r="H85" s="37"/>
      <c r="I85" s="37"/>
      <c r="L85" s="42"/>
      <c r="M85" s="42"/>
      <c r="N85" s="49"/>
    </row>
    <row r="86" spans="1:14" ht="19.5" thickBot="1" x14ac:dyDescent="0.35">
      <c r="A86" s="42"/>
      <c r="B86" s="42"/>
      <c r="C86" s="46"/>
      <c r="D86" s="55"/>
      <c r="E86" s="55"/>
      <c r="F86" s="90"/>
      <c r="G86" s="81"/>
      <c r="H86" s="75"/>
      <c r="I86" s="75"/>
      <c r="L86" s="42"/>
      <c r="M86" s="42"/>
      <c r="N86" s="49"/>
    </row>
    <row r="87" spans="1:14" ht="19.5" thickBot="1" x14ac:dyDescent="0.35">
      <c r="A87" s="42"/>
      <c r="B87" s="42"/>
      <c r="C87" s="1" t="s">
        <v>20</v>
      </c>
      <c r="D87" s="109">
        <f>D72-D85</f>
        <v>8.3447619047619028</v>
      </c>
      <c r="E87" s="109">
        <f>E72-E85</f>
        <v>10.494761904761905</v>
      </c>
      <c r="F87" s="110">
        <f>F72-F85</f>
        <v>13.344761904761903</v>
      </c>
      <c r="G87" s="111"/>
      <c r="J87" s="42"/>
      <c r="L87" s="42"/>
      <c r="M87" s="42"/>
      <c r="N87" s="49"/>
    </row>
    <row r="88" spans="1:14" x14ac:dyDescent="0.3">
      <c r="A88" s="42"/>
      <c r="B88" s="42"/>
      <c r="C88" s="42"/>
      <c r="D88" s="42"/>
      <c r="E88" s="42"/>
      <c r="F88" s="42"/>
      <c r="G88" s="42"/>
      <c r="H88" s="42"/>
      <c r="L88" s="49"/>
    </row>
    <row r="89" spans="1:14" x14ac:dyDescent="0.3">
      <c r="C89" s="42"/>
      <c r="D89" s="42"/>
      <c r="E89" s="42"/>
      <c r="F89" s="42"/>
      <c r="G89" s="42"/>
    </row>
    <row r="90" spans="1:14" x14ac:dyDescent="0.3"/>
    <row r="91" spans="1:14" ht="19.5" thickBot="1" x14ac:dyDescent="0.35"/>
    <row r="92" spans="1:14" ht="29.25" thickBot="1" x14ac:dyDescent="0.35">
      <c r="C92" s="98" t="s">
        <v>71</v>
      </c>
      <c r="D92" s="99"/>
      <c r="E92" s="99"/>
      <c r="F92" s="99"/>
      <c r="G92" s="100"/>
    </row>
    <row r="93" spans="1:14" x14ac:dyDescent="0.3">
      <c r="C93" s="46"/>
      <c r="D93" s="42"/>
      <c r="E93" s="42"/>
      <c r="F93" s="42"/>
      <c r="G93" s="47"/>
    </row>
    <row r="94" spans="1:14" x14ac:dyDescent="0.3">
      <c r="C94" s="46"/>
      <c r="D94" s="58" t="s">
        <v>0</v>
      </c>
      <c r="E94" s="44"/>
      <c r="F94" s="44"/>
      <c r="G94" s="47"/>
    </row>
    <row r="95" spans="1:14" x14ac:dyDescent="0.3">
      <c r="C95" s="46"/>
      <c r="D95" s="59" t="s">
        <v>2</v>
      </c>
      <c r="E95" s="30">
        <v>12307</v>
      </c>
      <c r="F95" s="30"/>
      <c r="G95" s="47" t="s">
        <v>80</v>
      </c>
    </row>
    <row r="96" spans="1:14" x14ac:dyDescent="0.3">
      <c r="C96" s="46"/>
      <c r="D96" s="60" t="s">
        <v>8</v>
      </c>
      <c r="E96" s="61">
        <f>SUM(E95)</f>
        <v>12307</v>
      </c>
      <c r="F96" s="62"/>
      <c r="G96" s="47"/>
    </row>
    <row r="97" spans="2:14" x14ac:dyDescent="0.3">
      <c r="C97" s="46"/>
      <c r="D97" s="42"/>
      <c r="E97" s="44"/>
      <c r="F97" s="44"/>
      <c r="G97" s="47"/>
    </row>
    <row r="98" spans="2:14" x14ac:dyDescent="0.3">
      <c r="B98" s="43"/>
      <c r="C98" s="46"/>
      <c r="D98" s="58" t="s">
        <v>1</v>
      </c>
      <c r="E98" s="44"/>
      <c r="F98" s="44"/>
      <c r="G98" s="47"/>
      <c r="I98" s="43"/>
      <c r="J98" s="43"/>
      <c r="K98" s="43"/>
      <c r="L98" s="43"/>
      <c r="M98" s="43"/>
      <c r="N98" s="43"/>
    </row>
    <row r="99" spans="2:14" x14ac:dyDescent="0.3">
      <c r="C99" s="46"/>
      <c r="D99" s="59" t="s">
        <v>3</v>
      </c>
      <c r="E99" s="62">
        <f>D37</f>
        <v>300</v>
      </c>
      <c r="F99" s="62"/>
      <c r="G99" s="47"/>
    </row>
    <row r="100" spans="2:14" x14ac:dyDescent="0.3">
      <c r="C100" s="46"/>
      <c r="D100" s="59" t="s">
        <v>76</v>
      </c>
      <c r="E100" s="62">
        <f>D38</f>
        <v>50</v>
      </c>
      <c r="F100" s="62"/>
      <c r="G100" s="47"/>
    </row>
    <row r="101" spans="2:14" x14ac:dyDescent="0.3">
      <c r="C101" s="46"/>
      <c r="D101" s="59" t="s">
        <v>4</v>
      </c>
      <c r="E101" s="62">
        <f>D39</f>
        <v>250</v>
      </c>
      <c r="F101" s="62"/>
      <c r="G101" s="47"/>
    </row>
    <row r="102" spans="2:14" x14ac:dyDescent="0.3">
      <c r="C102" s="46"/>
      <c r="D102" s="59" t="s">
        <v>77</v>
      </c>
      <c r="E102" s="62">
        <f>SUM(D41:D42)</f>
        <v>35</v>
      </c>
      <c r="F102" s="62"/>
      <c r="G102" s="47"/>
    </row>
    <row r="103" spans="2:14" x14ac:dyDescent="0.3">
      <c r="C103" s="46"/>
      <c r="D103" s="59" t="s">
        <v>69</v>
      </c>
      <c r="E103" s="62">
        <f>SUM(D51:D52)</f>
        <v>2300</v>
      </c>
      <c r="F103" s="62"/>
      <c r="G103" s="47"/>
    </row>
    <row r="104" spans="2:14" x14ac:dyDescent="0.3">
      <c r="C104" s="46"/>
      <c r="D104" s="59" t="s">
        <v>11</v>
      </c>
      <c r="E104" s="62">
        <f>D49*(D25/D24)</f>
        <v>1172.5</v>
      </c>
      <c r="F104" s="62"/>
      <c r="G104" s="47" t="s">
        <v>79</v>
      </c>
    </row>
    <row r="105" spans="2:14" x14ac:dyDescent="0.3">
      <c r="C105" s="46"/>
      <c r="D105" s="59" t="s">
        <v>5</v>
      </c>
      <c r="E105" s="62">
        <f>D29*M26</f>
        <v>207.2</v>
      </c>
      <c r="F105" s="62"/>
      <c r="G105" s="47"/>
    </row>
    <row r="106" spans="2:14" x14ac:dyDescent="0.3">
      <c r="C106" s="46"/>
      <c r="D106" s="59" t="s">
        <v>6</v>
      </c>
      <c r="E106" s="62">
        <f>J24*D25</f>
        <v>534.40476190476193</v>
      </c>
      <c r="F106" s="62"/>
      <c r="G106" s="47"/>
    </row>
    <row r="107" spans="2:14" x14ac:dyDescent="0.3">
      <c r="C107" s="46"/>
      <c r="D107" s="59" t="s">
        <v>10</v>
      </c>
      <c r="E107" s="62">
        <f>D64*D25</f>
        <v>1959.7499999999998</v>
      </c>
      <c r="F107" s="62"/>
      <c r="G107" s="47"/>
    </row>
    <row r="108" spans="2:14" x14ac:dyDescent="0.3">
      <c r="C108" s="46"/>
      <c r="D108" s="60" t="s">
        <v>7</v>
      </c>
      <c r="E108" s="63">
        <f>SUM(E99:E107)</f>
        <v>6808.8547619047622</v>
      </c>
      <c r="F108" s="77"/>
      <c r="G108" s="47"/>
    </row>
    <row r="109" spans="2:14" ht="19.5" thickBot="1" x14ac:dyDescent="0.35">
      <c r="C109" s="46"/>
      <c r="D109" s="42"/>
      <c r="E109" s="44"/>
      <c r="F109" s="44"/>
      <c r="G109" s="47"/>
    </row>
    <row r="110" spans="2:14" ht="19.5" thickBot="1" x14ac:dyDescent="0.35">
      <c r="C110" s="1"/>
      <c r="D110" s="2" t="s">
        <v>9</v>
      </c>
      <c r="E110" s="3">
        <f>E96-E108</f>
        <v>5498.1452380952378</v>
      </c>
      <c r="F110" s="3"/>
      <c r="G110" s="4"/>
    </row>
    <row r="111" spans="2:14" x14ac:dyDescent="0.3"/>
    <row r="112" spans="2:14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x14ac:dyDescent="0.3"/>
    <row r="144" x14ac:dyDescent="0.3"/>
    <row r="145" x14ac:dyDescent="0.3"/>
  </sheetData>
  <mergeCells count="14">
    <mergeCell ref="C69:G69"/>
    <mergeCell ref="C92:G92"/>
    <mergeCell ref="L21:M21"/>
    <mergeCell ref="I21:J21"/>
    <mergeCell ref="C21:G21"/>
    <mergeCell ref="C36:G36"/>
    <mergeCell ref="C48:G48"/>
    <mergeCell ref="C61:G61"/>
    <mergeCell ref="E24:G24"/>
    <mergeCell ref="E26:G26"/>
    <mergeCell ref="E27:G27"/>
    <mergeCell ref="E28:G28"/>
    <mergeCell ref="E31:G31"/>
    <mergeCell ref="E23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Margin Breakdown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 Furukawa</dc:creator>
  <cp:lastModifiedBy>Gen Furukawa</cp:lastModifiedBy>
  <dcterms:created xsi:type="dcterms:W3CDTF">2016-02-02T12:00:43Z</dcterms:created>
  <dcterms:modified xsi:type="dcterms:W3CDTF">2016-02-11T18:50:12Z</dcterms:modified>
</cp:coreProperties>
</file>