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Margin Breakdown" sheetId="1" r:id="rId4"/>
  </sheets>
  <definedNames/>
  <calcPr/>
</workbook>
</file>

<file path=xl/sharedStrings.xml><?xml version="1.0" encoding="utf-8"?>
<sst xmlns="http://schemas.openxmlformats.org/spreadsheetml/2006/main" count="95" uniqueCount="88">
  <si>
    <t xml:space="preserve">This spreadsheet is intended to help you organize and understand the expenses and profits associated with your Amazon FBA product. </t>
  </si>
  <si>
    <t xml:space="preserve">There is example data included to help illustrate how the spreadsheet works. </t>
  </si>
  <si>
    <t xml:space="preserve">This is a template that you can alter to fit your specific needs. </t>
  </si>
  <si>
    <r>
      <rPr>
        <rFont val="Montserrat"/>
        <color rgb="FF000000"/>
        <sz val="14.0"/>
      </rPr>
      <t xml:space="preserve">All text in </t>
    </r>
    <r>
      <rPr>
        <rFont val="Montserrat"/>
        <color rgb="FF6AA84F"/>
        <sz val="14.0"/>
      </rPr>
      <t xml:space="preserve">GREEN </t>
    </r>
    <r>
      <rPr>
        <rFont val="Montserrat"/>
        <color rgb="FF000000"/>
        <sz val="14.0"/>
      </rPr>
      <t xml:space="preserve">is a formula, and will calculate automatically. </t>
    </r>
  </si>
  <si>
    <r>
      <rPr>
        <rFont val="Montserrat"/>
        <color rgb="FF000000"/>
        <sz val="14.0"/>
      </rPr>
      <t xml:space="preserve">All text in </t>
    </r>
    <r>
      <rPr>
        <rFont val="Montserrat"/>
        <color rgb="FFE06666"/>
        <sz val="14.0"/>
      </rPr>
      <t xml:space="preserve">RED </t>
    </r>
    <r>
      <rPr>
        <rFont val="Montserrat"/>
        <color rgb="FF000000"/>
        <sz val="14.0"/>
      </rPr>
      <t>is the text that you should enter specific to your product. If it does not apply to you, simply enter 0.</t>
    </r>
  </si>
  <si>
    <t>Hope that this helps you in your FBA journey!</t>
  </si>
  <si>
    <t>Basic Information</t>
  </si>
  <si>
    <t>Advertising</t>
  </si>
  <si>
    <t>Promotion and Giveaways</t>
  </si>
  <si>
    <t>Total Advertising Spend</t>
  </si>
  <si>
    <t>Cost of Goods Sold (per unit)</t>
  </si>
  <si>
    <t>Notes</t>
  </si>
  <si>
    <t xml:space="preserve">Total Units Sold </t>
  </si>
  <si>
    <t>Amazon FBA Fees (per unit)</t>
  </si>
  <si>
    <t>Number of units:</t>
  </si>
  <si>
    <t>Total units ordered from supplier.</t>
  </si>
  <si>
    <t>Ad Spend Per Unit</t>
  </si>
  <si>
    <t>Giveaway Fees (per unit)</t>
  </si>
  <si>
    <t>Units sold to date:</t>
  </si>
  <si>
    <t>Leave empty if none.</t>
  </si>
  <si>
    <t>Product Giveaway Price</t>
  </si>
  <si>
    <t>Retail Price:</t>
  </si>
  <si>
    <t>The selling price on Amazon.</t>
  </si>
  <si>
    <t>Total Cost per Promotional Giveaway</t>
  </si>
  <si>
    <t>Cost of Goods Sold</t>
  </si>
  <si>
    <t>Cost of goods sold, this does not include shipping.</t>
  </si>
  <si>
    <t>Estimated FBA Fees (per unit)</t>
  </si>
  <si>
    <r>
      <rPr>
        <rFont val="Montserrat"/>
        <color rgb="FF000000"/>
        <sz val="14.0"/>
      </rPr>
      <t xml:space="preserve">Cost per-unit paid to Amazon. Amazon FBA Fee Calculator: </t>
    </r>
    <r>
      <rPr>
        <rFont val="Montserrat"/>
        <color rgb="FF1155CC"/>
        <sz val="14.0"/>
        <u/>
      </rPr>
      <t>https://sellercentral.amazon.com/hz/fba/profitabilitycalculator/index?lang=en_US</t>
    </r>
  </si>
  <si>
    <t>Promotional Products Given Away</t>
  </si>
  <si>
    <t>Total units given away in promotions.</t>
  </si>
  <si>
    <t>Total Landed Cost (per unit)</t>
  </si>
  <si>
    <t xml:space="preserve">Landed Cost includes COGS + all shipping costs to get product to AMZ warehouse. </t>
  </si>
  <si>
    <t>Upfront Costs</t>
  </si>
  <si>
    <t>Samples</t>
  </si>
  <si>
    <t>Enter your overall costs for all samples combined.</t>
  </si>
  <si>
    <t>Graphic Design Work</t>
  </si>
  <si>
    <t>Enter all graphic design work (logo &amp; label creation, photo manipulation, etc)</t>
  </si>
  <si>
    <t>Photography</t>
  </si>
  <si>
    <t>Product photography costs.</t>
  </si>
  <si>
    <t xml:space="preserve">Additional Miscellanous Costs: </t>
  </si>
  <si>
    <t>Cost #1</t>
  </si>
  <si>
    <t>Enter any costs incurred getting product listing active.</t>
  </si>
  <si>
    <t>Cost #2</t>
  </si>
  <si>
    <t>Total Upfront Costs</t>
  </si>
  <si>
    <t>Fixed Landed Costs</t>
  </si>
  <si>
    <t>Enter total costs paid to product manufacturer.</t>
  </si>
  <si>
    <t>Shipping Costs</t>
  </si>
  <si>
    <t>Enter total shipping cost to get product from manufacturer to AMZ warehouse.</t>
  </si>
  <si>
    <t>Importing from Overseas</t>
  </si>
  <si>
    <t>Enter shiping costs to get product from manufacturer to a port in your country.</t>
  </si>
  <si>
    <t>Shipping to Amazon Warehouses</t>
  </si>
  <si>
    <t>Enter shipping costs to get product from port to AMZ warehouse.</t>
  </si>
  <si>
    <t>Additional Costs</t>
  </si>
  <si>
    <t>Custom packaging, labeling, etc.</t>
  </si>
  <si>
    <t>Create your own line items.</t>
  </si>
  <si>
    <t>Total Fixed Costs</t>
  </si>
  <si>
    <t>Variable Costs</t>
  </si>
  <si>
    <t>Advertising (per unit)</t>
  </si>
  <si>
    <t>Advertising cost per unit</t>
  </si>
  <si>
    <t>Promotion (per unit)</t>
  </si>
  <si>
    <t>Includes any product giveaways and coupons, per unit.</t>
  </si>
  <si>
    <t>FBA Fees (per unit)</t>
  </si>
  <si>
    <t>Net Margin at Different Various Price Points</t>
  </si>
  <si>
    <t>Retail Price</t>
  </si>
  <si>
    <t>COGS</t>
  </si>
  <si>
    <t>Shipping</t>
  </si>
  <si>
    <t>Total Landed Cost</t>
  </si>
  <si>
    <t>Landed Cost (per unit)</t>
  </si>
  <si>
    <t>PPC Cost (per unit)</t>
  </si>
  <si>
    <t>Total Cost Per Unit</t>
  </si>
  <si>
    <t>Net Profit Per Unit</t>
  </si>
  <si>
    <t>Net Margin Per Unit</t>
  </si>
  <si>
    <t>Gross Margin Calculation</t>
  </si>
  <si>
    <t>REVENUE</t>
  </si>
  <si>
    <t>Product Sold</t>
  </si>
  <si>
    <t>Enter sales per Amazon's Seller Central Dashboard.</t>
  </si>
  <si>
    <t>Total Revenue</t>
  </si>
  <si>
    <t>EXPENSES</t>
  </si>
  <si>
    <t>Graphic Design</t>
  </si>
  <si>
    <t>Product Photography</t>
  </si>
  <si>
    <t>Mischellaneous</t>
  </si>
  <si>
    <t>All Shipping Costs</t>
  </si>
  <si>
    <t>Accounts only for the products sold thus far, not all COGS purchased upfront.</t>
  </si>
  <si>
    <t>Product Giveaway</t>
  </si>
  <si>
    <t xml:space="preserve">PPC Cost </t>
  </si>
  <si>
    <t>Amazon FBA Fees</t>
  </si>
  <si>
    <t>Total Expenses</t>
  </si>
  <si>
    <t>GROSS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</si>
</sst>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7">
    <font>
      <sz val="11.0"/>
      <color rgb="FF000000"/>
      <name val="Calibri"/>
      <scheme val="minor"/>
    </font>
    <font>
      <sz val="14.0"/>
      <color rgb="FF000000"/>
      <name val="Montserrat"/>
    </font>
    <font>
      <color theme="1"/>
      <name val="Montserrat"/>
    </font>
    <font>
      <b/>
      <sz val="21.0"/>
      <color rgb="FFFFFFFF"/>
      <name val="Montserrat"/>
    </font>
    <font/>
    <font>
      <b/>
      <sz val="22.0"/>
      <color rgb="FFFFFFFF"/>
      <name val="Montserrat"/>
    </font>
    <font>
      <b/>
      <u/>
      <sz val="18.0"/>
      <color rgb="FF000000"/>
      <name val="Montserrat"/>
    </font>
    <font>
      <b/>
      <sz val="14.0"/>
      <color theme="1"/>
      <name val="Montserrat"/>
    </font>
    <font>
      <sz val="14.0"/>
      <color rgb="FFE06666"/>
      <name val="Montserrat"/>
    </font>
    <font>
      <sz val="14.0"/>
      <color rgb="FF6AA84F"/>
      <name val="Montserrat"/>
    </font>
    <font>
      <b/>
      <u/>
      <sz val="18.0"/>
      <color rgb="FF000000"/>
      <name val="Montserrat"/>
    </font>
    <font>
      <b/>
      <sz val="14.0"/>
      <color rgb="FF000000"/>
      <name val="Montserrat"/>
    </font>
    <font>
      <b/>
      <sz val="14.0"/>
      <color rgb="FFE06666"/>
      <name val="Montserrat"/>
    </font>
    <font>
      <b/>
      <sz val="14.0"/>
      <color rgb="FFFFFFFF"/>
      <name val="Montserrat"/>
    </font>
    <font>
      <sz val="14.0"/>
      <color rgb="FFB6D7A8"/>
      <name val="Montserrat"/>
    </font>
    <font>
      <b/>
      <sz val="14.0"/>
      <color rgb="FF6AA84F"/>
      <name val="Montserrat"/>
    </font>
    <font>
      <u/>
      <sz val="14.0"/>
      <color rgb="FF000000"/>
      <name val="Montserrat"/>
    </font>
    <font>
      <b/>
      <sz val="14.0"/>
      <color rgb="FFFF0000"/>
      <name val="Montserrat"/>
    </font>
    <font>
      <b/>
      <sz val="15.0"/>
      <color rgb="FF000000"/>
      <name val="Montserrat"/>
    </font>
    <font>
      <b/>
      <sz val="15.0"/>
      <color rgb="FF93C47D"/>
      <name val="Montserrat"/>
    </font>
    <font>
      <b/>
      <sz val="15.0"/>
      <color rgb="FFFFFFFF"/>
      <name val="Montserrat"/>
    </font>
    <font>
      <sz val="15.0"/>
      <color rgb="FFB6D7A8"/>
      <name val="Montserrat"/>
    </font>
    <font>
      <sz val="14.0"/>
      <color theme="1"/>
      <name val="Montserrat"/>
    </font>
    <font>
      <sz val="14.0"/>
      <color rgb="FF4F6128"/>
      <name val="Montserrat"/>
    </font>
    <font>
      <sz val="14.0"/>
      <color rgb="FFFF0000"/>
      <name val="Montserrat"/>
    </font>
    <font>
      <sz val="14.0"/>
      <color rgb="FF76923C"/>
      <name val="Montserrat"/>
    </font>
    <font>
      <sz val="11.0"/>
      <color rgb="FF000000"/>
      <name val="Montserra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rgb="FF7F7F7F"/>
        <bgColor rgb="FF7F7F7F"/>
      </patternFill>
    </fill>
  </fills>
  <borders count="7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top/>
      <bottom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/>
      <right style="thin">
        <color rgb="FF000000"/>
      </right>
      <top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B7B7B7"/>
      </left>
      <right/>
      <top/>
      <bottom/>
    </border>
    <border>
      <left/>
      <right style="thin">
        <color rgb="FFB7B7B7"/>
      </right>
      <top/>
      <bottom/>
    </border>
    <border>
      <right style="thin">
        <color rgb="FFB7B7B7"/>
      </right>
      <top/>
      <bottom/>
    </border>
    <border>
      <left/>
      <right style="thin">
        <color rgb="FFB7B7B7"/>
      </right>
      <top/>
    </border>
    <border>
      <left style="thin">
        <color rgb="FFB7B7B7"/>
      </left>
      <right/>
      <top/>
    </border>
    <border>
      <left/>
      <right style="thin">
        <color rgb="FFB7B7B7"/>
      </right>
    </border>
    <border>
      <left style="medium">
        <color rgb="FF000000"/>
      </left>
      <right/>
      <top style="medium">
        <color rgb="FF000000"/>
      </top>
      <bottom style="thin">
        <color rgb="FFB7B7B7"/>
      </bottom>
    </border>
    <border>
      <left style="thin">
        <color rgb="FF000000"/>
      </left>
      <right/>
      <top style="medium">
        <color rgb="FF000000"/>
      </top>
      <bottom style="thin">
        <color rgb="FFB7B7B7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B7B7B7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B7B7B7"/>
      </right>
      <bottom style="thin">
        <color rgb="FFB7B7B7"/>
      </bottom>
    </border>
    <border>
      <left/>
      <top/>
    </border>
    <border>
      <right style="thin">
        <color rgb="FFB7B7B7"/>
      </right>
      <top/>
    </border>
    <border>
      <left style="thin">
        <color rgb="FFB7B7B7"/>
      </left>
      <right/>
      <bottom style="thin">
        <color rgb="FFB7B7B7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bottom style="thin">
        <color rgb="FFB7B7B7"/>
      </bottom>
    </border>
    <border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19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Font="1"/>
    <xf borderId="2" fillId="2" fontId="1" numFmtId="0" xfId="0" applyBorder="1" applyFont="1"/>
    <xf borderId="3" fillId="2" fontId="1" numFmtId="0" xfId="0" applyAlignment="1" applyBorder="1" applyFont="1">
      <alignment horizontal="center"/>
    </xf>
    <xf borderId="3" fillId="2" fontId="1" numFmtId="0" xfId="0" applyBorder="1" applyFont="1"/>
    <xf borderId="4" fillId="2" fontId="1" numFmtId="0" xfId="0" applyBorder="1" applyFont="1"/>
    <xf borderId="5" fillId="2" fontId="1" numFmtId="0" xfId="0" applyBorder="1" applyFont="1"/>
    <xf borderId="6" fillId="2" fontId="1" numFmtId="0" xfId="0" applyBorder="1" applyFont="1"/>
    <xf borderId="7" fillId="2" fontId="1" numFmtId="0" xfId="0" applyBorder="1" applyFont="1"/>
    <xf borderId="8" fillId="2" fontId="1" numFmtId="0" xfId="0" applyAlignment="1" applyBorder="1" applyFont="1">
      <alignment horizontal="center"/>
    </xf>
    <xf borderId="8" fillId="2" fontId="1" numFmtId="0" xfId="0" applyBorder="1" applyFont="1"/>
    <xf borderId="9" fillId="2" fontId="1" numFmtId="0" xfId="0" applyBorder="1" applyFont="1"/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vertical="center"/>
    </xf>
    <xf borderId="11" fillId="3" fontId="3" numFmtId="0" xfId="0" applyAlignment="1" applyBorder="1" applyFill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2" fontId="1" numFmtId="0" xfId="0" applyAlignment="1" applyBorder="1" applyFont="1">
      <alignment vertical="center"/>
    </xf>
    <xf borderId="11" fillId="4" fontId="5" numFmtId="0" xfId="0" applyAlignment="1" applyBorder="1" applyFill="1" applyFont="1">
      <alignment horizontal="center"/>
    </xf>
    <xf borderId="15" fillId="2" fontId="1" numFmtId="0" xfId="0" applyAlignment="1" applyBorder="1" applyFont="1">
      <alignment vertical="center"/>
    </xf>
    <xf borderId="16" fillId="3" fontId="5" numFmtId="0" xfId="0" applyAlignment="1" applyBorder="1" applyFont="1">
      <alignment horizontal="center" vertical="center"/>
    </xf>
    <xf borderId="17" fillId="0" fontId="4" numFmtId="0" xfId="0" applyBorder="1" applyFont="1"/>
    <xf borderId="18" fillId="2" fontId="1" numFmtId="0" xfId="0" applyAlignment="1" applyBorder="1" applyFont="1">
      <alignment vertical="center"/>
    </xf>
    <xf borderId="18" fillId="2" fontId="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left" shrinkToFit="0" vertical="center" wrapText="1"/>
    </xf>
    <xf borderId="20" fillId="0" fontId="4" numFmtId="0" xfId="0" applyBorder="1" applyFont="1"/>
    <xf borderId="14" fillId="2" fontId="1" numFmtId="0" xfId="0" applyAlignment="1" applyBorder="1" applyFont="1">
      <alignment shrinkToFit="0" vertical="center" wrapText="1"/>
    </xf>
    <xf borderId="19" fillId="2" fontId="7" numFmtId="0" xfId="0" applyBorder="1" applyFont="1"/>
    <xf borderId="20" fillId="2" fontId="8" numFmtId="164" xfId="0" applyAlignment="1" applyBorder="1" applyFont="1" applyNumberFormat="1">
      <alignment horizontal="right" readingOrder="0"/>
    </xf>
    <xf borderId="21" fillId="2" fontId="1" numFmtId="0" xfId="0" applyAlignment="1" applyBorder="1" applyFont="1">
      <alignment vertical="center"/>
    </xf>
    <xf borderId="22" fillId="2" fontId="7" numFmtId="0" xfId="0" applyBorder="1" applyFont="1"/>
    <xf borderId="22" fillId="2" fontId="9" numFmtId="164" xfId="0" applyAlignment="1" applyBorder="1" applyFont="1" applyNumberFormat="1">
      <alignment horizontal="right"/>
    </xf>
    <xf borderId="23" fillId="2" fontId="1" numFmtId="0" xfId="0" applyAlignment="1" applyBorder="1" applyFont="1">
      <alignment vertical="center"/>
    </xf>
    <xf borderId="23" fillId="2" fontId="1" numFmtId="0" xfId="0" applyAlignment="1" applyBorder="1" applyFont="1">
      <alignment horizontal="center" vertical="center"/>
    </xf>
    <xf borderId="24" fillId="2" fontId="10" numFmtId="0" xfId="0" applyAlignment="1" applyBorder="1" applyFont="1">
      <alignment horizontal="left" shrinkToFit="0" vertical="center" wrapText="1"/>
    </xf>
    <xf borderId="21" fillId="0" fontId="4" numFmtId="0" xfId="0" applyBorder="1" applyFont="1"/>
    <xf borderId="25" fillId="0" fontId="4" numFmtId="0" xfId="0" applyBorder="1" applyFont="1"/>
    <xf borderId="1" fillId="2" fontId="1" numFmtId="0" xfId="0" applyAlignment="1" applyBorder="1" applyFont="1">
      <alignment shrinkToFit="0" vertical="center" wrapText="1"/>
    </xf>
    <xf borderId="26" fillId="2" fontId="7" numFmtId="0" xfId="0" applyBorder="1" applyFont="1"/>
    <xf borderId="27" fillId="2" fontId="8" numFmtId="164" xfId="0" applyAlignment="1" applyBorder="1" applyFont="1" applyNumberFormat="1">
      <alignment horizontal="right" readingOrder="0"/>
    </xf>
    <xf borderId="22" fillId="2" fontId="11" numFmtId="0" xfId="0" applyAlignment="1" applyBorder="1" applyFont="1">
      <alignment horizontal="left" vertical="center"/>
    </xf>
    <xf borderId="22" fillId="2" fontId="9" numFmtId="164" xfId="0" applyAlignment="1" applyBorder="1" applyFont="1" applyNumberFormat="1">
      <alignment vertical="center"/>
    </xf>
    <xf borderId="23" fillId="2" fontId="11" numFmtId="0" xfId="0" applyAlignment="1" applyBorder="1" applyFont="1">
      <alignment vertical="center"/>
    </xf>
    <xf borderId="23" fillId="2" fontId="12" numFmtId="0" xfId="0" applyAlignment="1" applyBorder="1" applyFont="1">
      <alignment horizontal="right" readingOrder="0" vertical="center"/>
    </xf>
    <xf borderId="24" fillId="2" fontId="1" numFmtId="0" xfId="0" applyAlignment="1" applyBorder="1" applyFont="1">
      <alignment horizontal="left" readingOrder="0" shrinkToFit="0" vertical="center" wrapText="1"/>
    </xf>
    <xf borderId="26" fillId="5" fontId="13" numFmtId="0" xfId="0" applyBorder="1" applyFill="1" applyFont="1"/>
    <xf borderId="27" fillId="5" fontId="14" numFmtId="164" xfId="0" applyAlignment="1" applyBorder="1" applyFont="1" applyNumberFormat="1">
      <alignment horizontal="right"/>
    </xf>
    <xf borderId="22" fillId="2" fontId="8" numFmtId="164" xfId="0" applyAlignment="1" applyBorder="1" applyFont="1" applyNumberFormat="1">
      <alignment readingOrder="0" vertical="center"/>
    </xf>
    <xf borderId="23" fillId="2" fontId="12" numFmtId="164" xfId="0" applyAlignment="1" applyBorder="1" applyFont="1" applyNumberFormat="1">
      <alignment horizontal="center" readingOrder="0" vertical="center"/>
    </xf>
    <xf borderId="28" fillId="5" fontId="13" numFmtId="0" xfId="0" applyAlignment="1" applyBorder="1" applyFont="1">
      <alignment horizontal="left" vertical="center"/>
    </xf>
    <xf borderId="29" fillId="5" fontId="14" numFmtId="164" xfId="0" applyAlignment="1" applyBorder="1" applyFont="1" applyNumberFormat="1">
      <alignment vertical="center"/>
    </xf>
    <xf borderId="23" fillId="2" fontId="15" numFmtId="164" xfId="0" applyAlignment="1" applyBorder="1" applyFont="1" applyNumberFormat="1">
      <alignment horizontal="left" vertical="center"/>
    </xf>
    <xf borderId="23" fillId="2" fontId="12" numFmtId="164" xfId="0" applyAlignment="1" applyBorder="1" applyFont="1" applyNumberFormat="1">
      <alignment horizontal="left" readingOrder="0" vertical="center"/>
    </xf>
    <xf borderId="24" fillId="2" fontId="16" numFmtId="0" xfId="0" applyAlignment="1" applyBorder="1" applyFont="1">
      <alignment horizontal="left" readingOrder="0" shrinkToFit="0" vertical="center" wrapText="1"/>
    </xf>
    <xf borderId="23" fillId="2" fontId="17" numFmtId="164" xfId="0" applyAlignment="1" applyBorder="1" applyFont="1" applyNumberFormat="1">
      <alignment horizontal="center" vertical="center"/>
    </xf>
    <xf borderId="30" fillId="2" fontId="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31" fillId="2" fontId="1" numFmtId="0" xfId="0" applyAlignment="1" applyBorder="1" applyFont="1">
      <alignment horizontal="left" shrinkToFit="0" vertical="center" wrapText="1"/>
    </xf>
    <xf borderId="32" fillId="2" fontId="18" numFmtId="0" xfId="0" applyAlignment="1" applyBorder="1" applyFont="1">
      <alignment readingOrder="0" vertical="center"/>
    </xf>
    <xf borderId="32" fillId="2" fontId="19" numFmtId="164" xfId="0" applyAlignment="1" applyBorder="1" applyFont="1" applyNumberFormat="1">
      <alignment horizontal="center" vertical="center"/>
    </xf>
    <xf borderId="33" fillId="2" fontId="1" numFmtId="0" xfId="0" applyAlignment="1" applyBorder="1" applyFont="1">
      <alignment horizontal="left" readingOrder="0" shrinkToFit="0" vertical="center" wrapText="1"/>
    </xf>
    <xf borderId="34" fillId="0" fontId="4" numFmtId="0" xfId="0" applyBorder="1" applyFont="1"/>
    <xf borderId="35" fillId="0" fontId="4" numFmtId="0" xfId="0" applyBorder="1" applyFont="1"/>
    <xf borderId="11" fillId="3" fontId="3" numFmtId="0" xfId="0" applyAlignment="1" applyBorder="1" applyFont="1">
      <alignment horizontal="center" readingOrder="0" vertical="center"/>
    </xf>
    <xf borderId="36" fillId="2" fontId="11" numFmtId="0" xfId="0" applyAlignment="1" applyBorder="1" applyFont="1">
      <alignment horizontal="left"/>
    </xf>
    <xf borderId="36" fillId="2" fontId="12" numFmtId="165" xfId="0" applyAlignment="1" applyBorder="1" applyFont="1" applyNumberFormat="1">
      <alignment horizontal="center" readingOrder="0"/>
    </xf>
    <xf borderId="37" fillId="2" fontId="1" numFmtId="0" xfId="0" applyBorder="1" applyFont="1"/>
    <xf borderId="38" fillId="2" fontId="1" numFmtId="0" xfId="0" applyBorder="1" applyFont="1"/>
    <xf borderId="39" fillId="2" fontId="1" numFmtId="0" xfId="0" applyBorder="1" applyFont="1"/>
    <xf borderId="23" fillId="2" fontId="11" numFmtId="0" xfId="0" applyAlignment="1" applyBorder="1" applyFont="1">
      <alignment horizontal="left"/>
    </xf>
    <xf borderId="23" fillId="2" fontId="12" numFmtId="165" xfId="0" applyAlignment="1" applyBorder="1" applyFont="1" applyNumberFormat="1">
      <alignment horizontal="center" readingOrder="0"/>
    </xf>
    <xf borderId="30" fillId="2" fontId="1" numFmtId="0" xfId="0" applyAlignment="1" applyBorder="1" applyFont="1">
      <alignment readingOrder="0"/>
    </xf>
    <xf borderId="31" fillId="2" fontId="1" numFmtId="0" xfId="0" applyBorder="1" applyFont="1"/>
    <xf borderId="30" fillId="2" fontId="1" numFmtId="0" xfId="0" applyBorder="1" applyFont="1"/>
    <xf borderId="23" fillId="2" fontId="12" numFmtId="165" xfId="0" applyAlignment="1" applyBorder="1" applyFont="1" applyNumberFormat="1">
      <alignment horizontal="center"/>
    </xf>
    <xf borderId="40" fillId="2" fontId="11" numFmtId="0" xfId="0" applyAlignment="1" applyBorder="1" applyFont="1">
      <alignment horizontal="left"/>
    </xf>
    <xf borderId="40" fillId="2" fontId="12" numFmtId="165" xfId="0" applyAlignment="1" applyBorder="1" applyFont="1" applyNumberFormat="1">
      <alignment horizontal="center"/>
    </xf>
    <xf borderId="41" fillId="2" fontId="1" numFmtId="0" xfId="0" applyBorder="1" applyFont="1"/>
    <xf borderId="10" fillId="2" fontId="1" numFmtId="0" xfId="0" applyBorder="1" applyFont="1"/>
    <xf borderId="42" fillId="2" fontId="1" numFmtId="0" xfId="0" applyBorder="1" applyFont="1"/>
    <xf borderId="14" fillId="2" fontId="1" numFmtId="0" xfId="0" applyBorder="1" applyFont="1"/>
    <xf borderId="43" fillId="5" fontId="20" numFmtId="0" xfId="0" applyBorder="1" applyFont="1"/>
    <xf borderId="44" fillId="5" fontId="21" numFmtId="165" xfId="0" applyAlignment="1" applyBorder="1" applyFont="1" applyNumberFormat="1">
      <alignment horizontal="center"/>
    </xf>
    <xf borderId="45" fillId="5" fontId="22" numFmtId="0" xfId="0" applyBorder="1" applyFont="1"/>
    <xf borderId="46" fillId="5" fontId="22" numFmtId="0" xfId="0" applyBorder="1" applyFont="1"/>
    <xf borderId="47" fillId="5" fontId="22" numFmtId="0" xfId="0" applyBorder="1" applyFont="1"/>
    <xf borderId="15" fillId="2" fontId="1" numFmtId="0" xfId="0" applyBorder="1" applyFont="1"/>
    <xf borderId="48" fillId="2" fontId="22" numFmtId="0" xfId="0" applyBorder="1" applyFont="1"/>
    <xf borderId="48" fillId="2" fontId="23" numFmtId="165" xfId="0" applyAlignment="1" applyBorder="1" applyFont="1" applyNumberFormat="1">
      <alignment horizontal="center"/>
    </xf>
    <xf borderId="1" fillId="2" fontId="22" numFmtId="0" xfId="0" applyBorder="1" applyFont="1"/>
    <xf borderId="1" fillId="2" fontId="23" numFmtId="165" xfId="0" applyAlignment="1" applyBorder="1" applyFont="1" applyNumberFormat="1">
      <alignment horizontal="center"/>
    </xf>
    <xf borderId="36" fillId="2" fontId="8" numFmtId="165" xfId="0" applyAlignment="1" applyBorder="1" applyFont="1" applyNumberFormat="1">
      <alignment horizontal="center" readingOrder="0"/>
    </xf>
    <xf borderId="23" fillId="2" fontId="8" numFmtId="165" xfId="0" applyAlignment="1" applyBorder="1" applyFont="1" applyNumberFormat="1">
      <alignment horizontal="center" readingOrder="0"/>
    </xf>
    <xf borderId="23" fillId="2" fontId="11" numFmtId="0" xfId="0" applyAlignment="1" applyBorder="1" applyFont="1">
      <alignment horizontal="left" vertical="center"/>
    </xf>
    <xf borderId="23" fillId="2" fontId="8" numFmtId="165" xfId="0" applyAlignment="1" applyBorder="1" applyFont="1" applyNumberFormat="1">
      <alignment horizontal="center"/>
    </xf>
    <xf borderId="40" fillId="2" fontId="8" numFmtId="165" xfId="0" applyAlignment="1" applyBorder="1" applyFont="1" applyNumberFormat="1">
      <alignment horizontal="center"/>
    </xf>
    <xf borderId="41" fillId="2" fontId="1" numFmtId="0" xfId="0" applyAlignment="1" applyBorder="1" applyFont="1">
      <alignment readingOrder="0"/>
    </xf>
    <xf borderId="48" fillId="2" fontId="1" numFmtId="0" xfId="0" applyAlignment="1" applyBorder="1" applyFont="1">
      <alignment horizontal="left"/>
    </xf>
    <xf borderId="48" fillId="2" fontId="1" numFmtId="0" xfId="0" applyAlignment="1" applyBorder="1" applyFont="1">
      <alignment horizontal="center"/>
    </xf>
    <xf borderId="48" fillId="2" fontId="1" numFmtId="0" xfId="0" applyBorder="1" applyFont="1"/>
    <xf borderId="1" fillId="2" fontId="1" numFmtId="0" xfId="0" applyAlignment="1" applyBorder="1" applyFont="1">
      <alignment horizontal="left"/>
    </xf>
    <xf borderId="36" fillId="2" fontId="11" numFmtId="0" xfId="0" applyAlignment="1" applyBorder="1" applyFont="1">
      <alignment horizontal="left" readingOrder="0"/>
    </xf>
    <xf borderId="36" fillId="2" fontId="9" numFmtId="164" xfId="0" applyAlignment="1" applyBorder="1" applyFont="1" applyNumberFormat="1">
      <alignment horizontal="center" readingOrder="0"/>
    </xf>
    <xf borderId="23" fillId="2" fontId="11" numFmtId="0" xfId="0" applyAlignment="1" applyBorder="1" applyFont="1">
      <alignment horizontal="left" readingOrder="0"/>
    </xf>
    <xf borderId="23" fillId="2" fontId="9" numFmtId="164" xfId="0" applyAlignment="1" applyBorder="1" applyFont="1" applyNumberFormat="1">
      <alignment horizontal="center"/>
    </xf>
    <xf borderId="32" fillId="2" fontId="11" numFmtId="0" xfId="0" applyAlignment="1" applyBorder="1" applyFont="1">
      <alignment horizontal="left"/>
    </xf>
    <xf borderId="32" fillId="2" fontId="9" numFmtId="164" xfId="0" applyAlignment="1" applyBorder="1" applyFont="1" applyNumberFormat="1">
      <alignment horizontal="center"/>
    </xf>
    <xf borderId="49" fillId="2" fontId="1" numFmtId="0" xfId="0" applyBorder="1" applyFont="1"/>
    <xf borderId="50" fillId="2" fontId="1" numFmtId="0" xfId="0" applyBorder="1" applyFont="1"/>
    <xf borderId="51" fillId="2" fontId="1" numFmtId="0" xfId="0" applyBorder="1" applyFont="1"/>
    <xf borderId="1" fillId="2" fontId="1" numFmtId="0" xfId="0" applyAlignment="1" applyBorder="1" applyFont="1">
      <alignment shrinkToFit="0" wrapText="1"/>
    </xf>
    <xf borderId="1" fillId="2" fontId="1" numFmtId="165" xfId="0" applyBorder="1" applyFont="1" applyNumberFormat="1"/>
    <xf borderId="1" fillId="2" fontId="1" numFmtId="164" xfId="0" applyAlignment="1" applyBorder="1" applyFont="1" applyNumberFormat="1">
      <alignment horizontal="center"/>
    </xf>
    <xf borderId="1" fillId="2" fontId="1" numFmtId="164" xfId="0" applyBorder="1" applyFont="1" applyNumberFormat="1"/>
    <xf borderId="11" fillId="3" fontId="3" numFmtId="164" xfId="0" applyAlignment="1" applyBorder="1" applyFont="1" applyNumberFormat="1">
      <alignment horizontal="center" vertical="center"/>
    </xf>
    <xf borderId="52" fillId="2" fontId="11" numFmtId="0" xfId="0" applyBorder="1" applyFont="1"/>
    <xf borderId="53" fillId="2" fontId="1" numFmtId="0" xfId="0" applyBorder="1" applyFont="1"/>
    <xf borderId="37" fillId="2" fontId="1" numFmtId="0" xfId="0" applyAlignment="1" applyBorder="1" applyFont="1">
      <alignment horizontal="center"/>
    </xf>
    <xf borderId="36" fillId="2" fontId="1" numFmtId="0" xfId="0" applyBorder="1" applyFont="1"/>
    <xf borderId="36" fillId="2" fontId="8" numFmtId="164" xfId="0" applyAlignment="1" applyBorder="1" applyFont="1" applyNumberFormat="1">
      <alignment horizontal="center"/>
    </xf>
    <xf borderId="36" fillId="2" fontId="8" numFmtId="164" xfId="0" applyAlignment="1" applyBorder="1" applyFont="1" applyNumberFormat="1">
      <alignment readingOrder="0"/>
    </xf>
    <xf borderId="53" fillId="2" fontId="24" numFmtId="164" xfId="0" applyBorder="1" applyFont="1" applyNumberFormat="1"/>
    <xf borderId="1" fillId="2" fontId="24" numFmtId="164" xfId="0" applyBorder="1" applyFont="1" applyNumberFormat="1"/>
    <xf borderId="52" fillId="2" fontId="11" numFmtId="0" xfId="0" applyAlignment="1" applyBorder="1" applyFont="1">
      <alignment readingOrder="0"/>
    </xf>
    <xf borderId="32" fillId="2" fontId="8" numFmtId="164" xfId="0" applyAlignment="1" applyBorder="1" applyFont="1" applyNumberFormat="1">
      <alignment horizontal="center" readingOrder="0"/>
    </xf>
    <xf borderId="32" fillId="2" fontId="8" numFmtId="164" xfId="0" applyAlignment="1" applyBorder="1" applyFont="1" applyNumberFormat="1">
      <alignment readingOrder="0"/>
    </xf>
    <xf borderId="53" fillId="2" fontId="22" numFmtId="164" xfId="0" applyAlignment="1" applyBorder="1" applyFont="1" applyNumberFormat="1">
      <alignment readingOrder="0"/>
    </xf>
    <xf borderId="30" fillId="2" fontId="1" numFmtId="0" xfId="0" applyAlignment="1" applyBorder="1" applyFont="1">
      <alignment horizontal="center"/>
    </xf>
    <xf borderId="23" fillId="2" fontId="1" numFmtId="0" xfId="0" applyBorder="1" applyFont="1"/>
    <xf borderId="30" fillId="2" fontId="9" numFmtId="165" xfId="0" applyAlignment="1" applyBorder="1" applyFont="1" applyNumberFormat="1">
      <alignment horizontal="center"/>
    </xf>
    <xf borderId="30" fillId="2" fontId="9" numFmtId="165" xfId="0" applyBorder="1" applyFont="1" applyNumberFormat="1"/>
    <xf borderId="23" fillId="2" fontId="9" numFmtId="165" xfId="0" applyBorder="1" applyFont="1" applyNumberFormat="1"/>
    <xf borderId="54" fillId="2" fontId="23" numFmtId="165" xfId="0" applyBorder="1" applyFont="1" applyNumberFormat="1"/>
    <xf borderId="1" fillId="2" fontId="23" numFmtId="165" xfId="0" applyBorder="1" applyFont="1" applyNumberFormat="1"/>
    <xf borderId="52" fillId="2" fontId="11" numFmtId="0" xfId="0" applyAlignment="1" applyBorder="1" applyFont="1">
      <alignment readingOrder="0" shrinkToFit="0" wrapText="1"/>
    </xf>
    <xf borderId="23" fillId="2" fontId="9" numFmtId="165" xfId="0" applyAlignment="1" applyBorder="1" applyFont="1" applyNumberFormat="1">
      <alignment horizontal="center"/>
    </xf>
    <xf borderId="53" fillId="2" fontId="23" numFmtId="165" xfId="0" applyBorder="1" applyFont="1" applyNumberFormat="1"/>
    <xf borderId="30" fillId="2" fontId="9" numFmtId="164" xfId="0" applyAlignment="1" applyBorder="1" applyFont="1" applyNumberFormat="1">
      <alignment horizontal="center"/>
    </xf>
    <xf borderId="30" fillId="2" fontId="9" numFmtId="164" xfId="0" applyBorder="1" applyFont="1" applyNumberFormat="1"/>
    <xf borderId="23" fillId="2" fontId="9" numFmtId="164" xfId="0" applyBorder="1" applyFont="1" applyNumberFormat="1"/>
    <xf borderId="53" fillId="2" fontId="23" numFmtId="164" xfId="0" applyBorder="1" applyFont="1" applyNumberFormat="1"/>
    <xf borderId="1" fillId="2" fontId="23" numFmtId="164" xfId="0" applyBorder="1" applyFont="1" applyNumberFormat="1"/>
    <xf borderId="30" fillId="2" fontId="9" numFmtId="0" xfId="0" applyAlignment="1" applyBorder="1" applyFont="1">
      <alignment horizontal="center"/>
    </xf>
    <xf borderId="30" fillId="2" fontId="9" numFmtId="0" xfId="0" applyBorder="1" applyFont="1"/>
    <xf borderId="23" fillId="2" fontId="9" numFmtId="0" xfId="0" applyBorder="1" applyFont="1"/>
    <xf borderId="53" fillId="2" fontId="23" numFmtId="0" xfId="0" applyBorder="1" applyFont="1"/>
    <xf borderId="1" fillId="2" fontId="23" numFmtId="0" xfId="0" applyBorder="1" applyFont="1"/>
    <xf borderId="54" fillId="2" fontId="23" numFmtId="0" xfId="0" applyBorder="1" applyFont="1"/>
    <xf borderId="54" fillId="2" fontId="23" numFmtId="164" xfId="0" applyBorder="1" applyFont="1" applyNumberFormat="1"/>
    <xf borderId="15" fillId="2" fontId="23" numFmtId="164" xfId="0" applyBorder="1" applyFont="1" applyNumberFormat="1"/>
    <xf borderId="15" fillId="2" fontId="23" numFmtId="0" xfId="0" applyBorder="1" applyFont="1"/>
    <xf borderId="55" fillId="2" fontId="23" numFmtId="164" xfId="0" applyBorder="1" applyFont="1" applyNumberFormat="1"/>
    <xf borderId="56" fillId="2" fontId="11" numFmtId="0" xfId="0" applyBorder="1" applyFont="1"/>
    <xf borderId="41" fillId="2" fontId="9" numFmtId="0" xfId="0" applyAlignment="1" applyBorder="1" applyFont="1">
      <alignment horizontal="center"/>
    </xf>
    <xf borderId="41" fillId="2" fontId="9" numFmtId="0" xfId="0" applyBorder="1" applyFont="1"/>
    <xf borderId="40" fillId="2" fontId="9" numFmtId="0" xfId="0" applyBorder="1" applyFont="1"/>
    <xf borderId="57" fillId="0" fontId="4" numFmtId="0" xfId="0" applyBorder="1" applyFont="1"/>
    <xf borderId="58" fillId="5" fontId="20" numFmtId="0" xfId="0" applyAlignment="1" applyBorder="1" applyFont="1">
      <alignment readingOrder="0" vertical="center"/>
    </xf>
    <xf borderId="59" fillId="5" fontId="21" numFmtId="164" xfId="0" applyAlignment="1" applyBorder="1" applyFont="1" applyNumberFormat="1">
      <alignment horizontal="center" vertical="center"/>
    </xf>
    <xf borderId="59" fillId="5" fontId="21" numFmtId="164" xfId="0" applyAlignment="1" applyBorder="1" applyFont="1" applyNumberFormat="1">
      <alignment vertical="center"/>
    </xf>
    <xf borderId="60" fillId="5" fontId="21" numFmtId="164" xfId="0" applyAlignment="1" applyBorder="1" applyFont="1" applyNumberFormat="1">
      <alignment vertical="center"/>
    </xf>
    <xf borderId="61" fillId="5" fontId="20" numFmtId="0" xfId="0" applyAlignment="1" applyBorder="1" applyFont="1">
      <alignment vertical="center"/>
    </xf>
    <xf borderId="62" fillId="5" fontId="21" numFmtId="10" xfId="0" applyAlignment="1" applyBorder="1" applyFont="1" applyNumberFormat="1">
      <alignment horizontal="right" vertical="center"/>
    </xf>
    <xf borderId="63" fillId="5" fontId="21" numFmtId="10" xfId="0" applyAlignment="1" applyBorder="1" applyFont="1" applyNumberFormat="1">
      <alignment horizontal="right" vertical="center"/>
    </xf>
    <xf borderId="64" fillId="0" fontId="4" numFmtId="0" xfId="0" applyBorder="1" applyFont="1"/>
    <xf borderId="52" fillId="2" fontId="1" numFmtId="0" xfId="0" applyBorder="1" applyFont="1"/>
    <xf borderId="37" fillId="2" fontId="18" numFmtId="0" xfId="0" applyAlignment="1" applyBorder="1" applyFont="1">
      <alignment horizontal="center"/>
    </xf>
    <xf borderId="39" fillId="2" fontId="1" numFmtId="165" xfId="0" applyBorder="1" applyFont="1" applyNumberFormat="1"/>
    <xf borderId="31" fillId="2" fontId="8" numFmtId="165" xfId="0" applyAlignment="1" applyBorder="1" applyFont="1" applyNumberFormat="1">
      <alignment readingOrder="0"/>
    </xf>
    <xf borderId="1" fillId="2" fontId="24" numFmtId="165" xfId="0" applyBorder="1" applyFont="1" applyNumberFormat="1"/>
    <xf borderId="39" fillId="2" fontId="9" numFmtId="165" xfId="0" applyAlignment="1" applyBorder="1" applyFont="1" applyNumberFormat="1">
      <alignment readingOrder="0"/>
    </xf>
    <xf borderId="31" fillId="2" fontId="1" numFmtId="165" xfId="0" applyBorder="1" applyFont="1" applyNumberFormat="1"/>
    <xf borderId="30" fillId="2" fontId="18" numFmtId="0" xfId="0" applyAlignment="1" applyBorder="1" applyFont="1">
      <alignment horizontal="center"/>
    </xf>
    <xf borderId="31" fillId="2" fontId="9" numFmtId="165" xfId="0" applyBorder="1" applyFont="1" applyNumberFormat="1"/>
    <xf borderId="53" fillId="2" fontId="1" numFmtId="0" xfId="0" applyAlignment="1" applyBorder="1" applyFont="1">
      <alignment shrinkToFit="0" wrapText="1"/>
    </xf>
    <xf borderId="39" fillId="2" fontId="9" numFmtId="165" xfId="0" applyBorder="1" applyFont="1" applyNumberFormat="1"/>
    <xf borderId="1" fillId="2" fontId="25" numFmtId="165" xfId="0" applyBorder="1" applyFont="1" applyNumberFormat="1"/>
    <xf borderId="56" fillId="2" fontId="1" numFmtId="0" xfId="0" applyBorder="1" applyFont="1"/>
    <xf borderId="41" fillId="2" fontId="1" numFmtId="0" xfId="0" applyAlignment="1" applyBorder="1" applyFont="1">
      <alignment horizontal="center"/>
    </xf>
    <xf borderId="42" fillId="2" fontId="1" numFmtId="165" xfId="0" applyBorder="1" applyFont="1" applyNumberFormat="1"/>
    <xf borderId="65" fillId="2" fontId="1" numFmtId="165" xfId="0" applyBorder="1" applyFont="1" applyNumberFormat="1"/>
    <xf borderId="66" fillId="0" fontId="4" numFmtId="0" xfId="0" applyBorder="1" applyFont="1"/>
    <xf borderId="67" fillId="0" fontId="4" numFmtId="0" xfId="0" applyBorder="1" applyFont="1"/>
    <xf borderId="68" fillId="5" fontId="20" numFmtId="0" xfId="0" applyAlignment="1" applyBorder="1" applyFont="1">
      <alignment horizontal="center" vertical="center"/>
    </xf>
    <xf borderId="68" fillId="5" fontId="21" numFmtId="165" xfId="0" applyAlignment="1" applyBorder="1" applyFont="1" applyNumberFormat="1">
      <alignment vertical="center"/>
    </xf>
    <xf borderId="69" fillId="0" fontId="4" numFmtId="0" xfId="0" applyBorder="1" applyFont="1"/>
    <xf borderId="70" fillId="0" fontId="4" numFmtId="0" xfId="0" applyBorder="1" applyFont="1"/>
    <xf borderId="0" fillId="0" fontId="2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171450</xdr:colOff>
      <xdr:row>12</xdr:row>
      <xdr:rowOff>9525</xdr:rowOff>
    </xdr:from>
    <xdr:ext cx="348615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lercentral.amazon.com/hz/fba/profitabilitycalculator/index?lang=en_U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8.0"/>
    <col customWidth="1" min="2" max="2" width="5.71"/>
    <col customWidth="1" min="3" max="3" width="49.57"/>
    <col customWidth="1" min="4" max="4" width="30.71"/>
    <col customWidth="1" min="5" max="6" width="17.0"/>
    <col customWidth="1" min="7" max="7" width="75.14"/>
    <col customWidth="1" min="8" max="8" width="11.29"/>
    <col customWidth="1" min="9" max="9" width="34.57"/>
    <col customWidth="1" min="10" max="10" width="24.14"/>
    <col customWidth="1" min="11" max="11" width="9.86"/>
    <col customWidth="1" min="12" max="12" width="54.57"/>
    <col customWidth="1" min="13" max="13" width="21.71"/>
    <col customWidth="1" min="14" max="14" width="15.14"/>
    <col customWidth="1" min="15" max="26" width="9.29"/>
  </cols>
  <sheetData>
    <row r="1" ht="18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</row>
    <row r="2" ht="19.5" customHeight="1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"/>
      <c r="Y2" s="3"/>
      <c r="Z2" s="3"/>
    </row>
    <row r="3" ht="18.75" customHeight="1">
      <c r="A3" s="1"/>
      <c r="B3" s="1"/>
      <c r="C3" s="4"/>
      <c r="D3" s="5"/>
      <c r="E3" s="6"/>
      <c r="F3" s="6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"/>
      <c r="Y3" s="3"/>
      <c r="Z3" s="3"/>
    </row>
    <row r="4" ht="18.75" customHeight="1">
      <c r="A4" s="1"/>
      <c r="B4" s="1"/>
      <c r="C4" s="8" t="s">
        <v>0</v>
      </c>
      <c r="D4" s="2"/>
      <c r="E4" s="1"/>
      <c r="F4" s="1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</row>
    <row r="5" ht="18.75" customHeight="1">
      <c r="A5" s="1"/>
      <c r="B5" s="1"/>
      <c r="C5" s="8" t="s">
        <v>1</v>
      </c>
      <c r="D5" s="2"/>
      <c r="E5" s="1"/>
      <c r="F5" s="1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ht="18.75" customHeight="1">
      <c r="A6" s="1"/>
      <c r="B6" s="1"/>
      <c r="C6" s="8" t="s">
        <v>2</v>
      </c>
      <c r="D6" s="2"/>
      <c r="E6" s="1"/>
      <c r="F6" s="1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ht="18.75" customHeight="1">
      <c r="A7" s="1"/>
      <c r="B7" s="1"/>
      <c r="C7" s="8"/>
      <c r="D7" s="2"/>
      <c r="E7" s="1"/>
      <c r="F7" s="1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ht="18.75" customHeight="1">
      <c r="A8" s="1"/>
      <c r="B8" s="1"/>
      <c r="C8" s="8" t="s">
        <v>3</v>
      </c>
      <c r="D8" s="2"/>
      <c r="E8" s="1"/>
      <c r="F8" s="1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ht="18.75" customHeight="1">
      <c r="A9" s="1"/>
      <c r="B9" s="1"/>
      <c r="C9" s="8" t="s">
        <v>4</v>
      </c>
      <c r="D9" s="2"/>
      <c r="E9" s="1"/>
      <c r="F9" s="1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75" customHeight="1">
      <c r="A10" s="1"/>
      <c r="B10" s="1"/>
      <c r="C10" s="8"/>
      <c r="D10" s="2"/>
      <c r="E10" s="1"/>
      <c r="F10" s="1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75" customHeight="1">
      <c r="A11" s="1"/>
      <c r="B11" s="1"/>
      <c r="C11" s="8" t="s">
        <v>5</v>
      </c>
      <c r="D11" s="2"/>
      <c r="E11" s="1"/>
      <c r="F11" s="1"/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75" customHeight="1">
      <c r="A12" s="1"/>
      <c r="B12" s="1"/>
      <c r="C12" s="8"/>
      <c r="D12" s="2"/>
      <c r="E12" s="1"/>
      <c r="F12" s="1"/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"/>
      <c r="B13" s="1"/>
      <c r="C13" s="8"/>
      <c r="D13" s="2"/>
      <c r="E13" s="1"/>
      <c r="F13" s="1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1"/>
      <c r="C14" s="8"/>
      <c r="D14" s="2"/>
      <c r="E14" s="1"/>
      <c r="F14" s="1"/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1"/>
      <c r="C15" s="10"/>
      <c r="D15" s="11"/>
      <c r="E15" s="12"/>
      <c r="F15" s="12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/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14"/>
      <c r="C19" s="14"/>
      <c r="D19" s="15"/>
      <c r="E19" s="14"/>
      <c r="F19" s="14"/>
      <c r="G19" s="14"/>
      <c r="H19" s="14"/>
      <c r="I19" s="14"/>
      <c r="J19" s="14"/>
      <c r="K19" s="14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14"/>
      <c r="C20" s="14"/>
      <c r="D20" s="15"/>
      <c r="E20" s="14"/>
      <c r="F20" s="14"/>
      <c r="G20" s="14"/>
      <c r="H20" s="14"/>
      <c r="I20" s="16"/>
      <c r="J20" s="16"/>
      <c r="K20" s="14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"/>
      <c r="B21" s="14"/>
      <c r="C21" s="17" t="s">
        <v>6</v>
      </c>
      <c r="D21" s="18"/>
      <c r="E21" s="18"/>
      <c r="F21" s="18"/>
      <c r="G21" s="19"/>
      <c r="H21" s="20"/>
      <c r="I21" s="21" t="s">
        <v>7</v>
      </c>
      <c r="J21" s="19"/>
      <c r="K21" s="22"/>
      <c r="L21" s="23" t="s">
        <v>8</v>
      </c>
      <c r="M21" s="24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4"/>
      <c r="C22" s="25"/>
      <c r="D22" s="26"/>
      <c r="E22" s="27"/>
      <c r="G22" s="28"/>
      <c r="H22" s="29"/>
      <c r="I22" s="30" t="s">
        <v>9</v>
      </c>
      <c r="J22" s="31">
        <v>500.0</v>
      </c>
      <c r="K22" s="32"/>
      <c r="L22" s="33" t="s">
        <v>10</v>
      </c>
      <c r="M22" s="34">
        <f>D27</f>
        <v>3.6</v>
      </c>
      <c r="N22" s="2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4"/>
      <c r="C23" s="35"/>
      <c r="D23" s="36"/>
      <c r="E23" s="37" t="s">
        <v>11</v>
      </c>
      <c r="F23" s="38"/>
      <c r="G23" s="39"/>
      <c r="H23" s="40"/>
      <c r="I23" s="41" t="s">
        <v>12</v>
      </c>
      <c r="J23" s="42">
        <v>175.0</v>
      </c>
      <c r="K23" s="20"/>
      <c r="L23" s="43" t="s">
        <v>13</v>
      </c>
      <c r="M23" s="44">
        <f>D64</f>
        <v>15.15</v>
      </c>
      <c r="N23" s="2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4"/>
      <c r="C24" s="45" t="s">
        <v>14</v>
      </c>
      <c r="D24" s="46">
        <v>500.0</v>
      </c>
      <c r="E24" s="47" t="s">
        <v>15</v>
      </c>
      <c r="F24" s="38"/>
      <c r="G24" s="39"/>
      <c r="H24" s="40"/>
      <c r="I24" s="48" t="s">
        <v>16</v>
      </c>
      <c r="J24" s="49">
        <f>J22/J23</f>
        <v>2.857142857</v>
      </c>
      <c r="K24" s="20"/>
      <c r="L24" s="43" t="s">
        <v>17</v>
      </c>
      <c r="M24" s="50">
        <v>0.0</v>
      </c>
      <c r="N24" s="2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4"/>
      <c r="C25" s="45" t="s">
        <v>18</v>
      </c>
      <c r="D25" s="46">
        <v>0.0</v>
      </c>
      <c r="E25" s="47" t="s">
        <v>19</v>
      </c>
      <c r="F25" s="38"/>
      <c r="G25" s="39"/>
      <c r="H25" s="40"/>
      <c r="I25" s="3"/>
      <c r="K25" s="20"/>
      <c r="L25" s="43" t="s">
        <v>20</v>
      </c>
      <c r="M25" s="50">
        <v>0.0</v>
      </c>
      <c r="N25" s="2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4"/>
      <c r="C26" s="45" t="s">
        <v>21</v>
      </c>
      <c r="D26" s="51">
        <v>29.99</v>
      </c>
      <c r="E26" s="47" t="s">
        <v>22</v>
      </c>
      <c r="F26" s="38"/>
      <c r="G26" s="39"/>
      <c r="H26" s="40"/>
      <c r="I26" s="14"/>
      <c r="J26" s="14"/>
      <c r="K26" s="14"/>
      <c r="L26" s="52" t="s">
        <v>23</v>
      </c>
      <c r="M26" s="53" t="str">
        <f>-(M25-#REF!-M23-M24)</f>
        <v>#REF!</v>
      </c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4"/>
      <c r="C27" s="45" t="s">
        <v>24</v>
      </c>
      <c r="D27" s="54">
        <f>D49/D24</f>
        <v>3.6</v>
      </c>
      <c r="E27" s="47" t="s">
        <v>25</v>
      </c>
      <c r="F27" s="38"/>
      <c r="G27" s="39"/>
      <c r="H27" s="40"/>
      <c r="I27" s="1"/>
      <c r="J27" s="1"/>
      <c r="K27" s="1"/>
      <c r="L27" s="1"/>
      <c r="M27" s="1"/>
      <c r="N27" s="1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4"/>
      <c r="C28" s="45" t="s">
        <v>26</v>
      </c>
      <c r="D28" s="55">
        <v>15.15</v>
      </c>
      <c r="E28" s="56" t="s">
        <v>27</v>
      </c>
      <c r="F28" s="38"/>
      <c r="G28" s="39"/>
      <c r="H28" s="40"/>
      <c r="I28" s="1"/>
      <c r="J28" s="1"/>
      <c r="K28" s="1"/>
      <c r="L28" s="1"/>
      <c r="M28" s="1"/>
      <c r="N28" s="1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4"/>
      <c r="C29" s="45" t="s">
        <v>28</v>
      </c>
      <c r="D29" s="46">
        <v>0.0</v>
      </c>
      <c r="E29" s="47" t="s">
        <v>29</v>
      </c>
      <c r="F29" s="38"/>
      <c r="G29" s="39"/>
      <c r="H29" s="14"/>
      <c r="I29" s="1"/>
      <c r="J29" s="1"/>
      <c r="K29" s="1"/>
      <c r="L29" s="1"/>
      <c r="M29" s="1"/>
      <c r="N29" s="1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4"/>
      <c r="C30" s="45"/>
      <c r="D30" s="57"/>
      <c r="E30" s="58"/>
      <c r="F30" s="59"/>
      <c r="G30" s="60"/>
      <c r="H30" s="40"/>
      <c r="I30" s="14"/>
      <c r="J30" s="14"/>
      <c r="K30" s="14"/>
      <c r="L30" s="14"/>
      <c r="M30" s="14"/>
      <c r="N30" s="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4"/>
      <c r="C31" s="61" t="s">
        <v>30</v>
      </c>
      <c r="D31" s="62">
        <f>(D56)/D24</f>
        <v>5.2</v>
      </c>
      <c r="E31" s="63" t="s">
        <v>31</v>
      </c>
      <c r="F31" s="64"/>
      <c r="G31" s="65"/>
      <c r="H31" s="14"/>
      <c r="I31" s="14"/>
      <c r="J31" s="14"/>
      <c r="K31" s="14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"/>
      <c r="B32" s="1"/>
      <c r="C32" s="14"/>
      <c r="D32" s="15"/>
      <c r="E32" s="14"/>
      <c r="F32" s="14"/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75" customHeight="1">
      <c r="A33" s="1"/>
      <c r="B33" s="1"/>
      <c r="C33" s="14"/>
      <c r="D33" s="15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1"/>
      <c r="C34" s="14"/>
      <c r="D34" s="15"/>
      <c r="E34" s="40"/>
      <c r="F34" s="40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1"/>
      <c r="B36" s="1"/>
      <c r="C36" s="66" t="s">
        <v>32</v>
      </c>
      <c r="D36" s="18"/>
      <c r="E36" s="18"/>
      <c r="F36" s="18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67" t="s">
        <v>33</v>
      </c>
      <c r="D37" s="68">
        <v>0.0</v>
      </c>
      <c r="E37" s="69" t="s">
        <v>34</v>
      </c>
      <c r="F37" s="70"/>
      <c r="G37" s="7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72" t="s">
        <v>35</v>
      </c>
      <c r="D38" s="73">
        <v>0.0</v>
      </c>
      <c r="E38" s="74" t="s">
        <v>36</v>
      </c>
      <c r="F38" s="1"/>
      <c r="G38" s="7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72" t="s">
        <v>37</v>
      </c>
      <c r="D39" s="73">
        <v>0.0</v>
      </c>
      <c r="E39" s="76" t="s">
        <v>38</v>
      </c>
      <c r="F39" s="1"/>
      <c r="G39" s="7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72" t="s">
        <v>39</v>
      </c>
      <c r="D40" s="77"/>
      <c r="E40" s="76"/>
      <c r="F40" s="1"/>
      <c r="G40" s="7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72" t="s">
        <v>40</v>
      </c>
      <c r="D41" s="77"/>
      <c r="E41" s="76" t="s">
        <v>41</v>
      </c>
      <c r="F41" s="1"/>
      <c r="G41" s="7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78" t="s">
        <v>42</v>
      </c>
      <c r="D42" s="79"/>
      <c r="E42" s="80"/>
      <c r="F42" s="81"/>
      <c r="G42" s="8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83"/>
      <c r="C43" s="84" t="s">
        <v>43</v>
      </c>
      <c r="D43" s="85">
        <f>SUM(D37:D42)</f>
        <v>0</v>
      </c>
      <c r="E43" s="86"/>
      <c r="F43" s="87"/>
      <c r="G43" s="88"/>
      <c r="H43" s="8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90"/>
      <c r="D44" s="91"/>
      <c r="E44" s="90"/>
      <c r="F44" s="90"/>
      <c r="G44" s="9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92"/>
      <c r="D46" s="93"/>
      <c r="E46" s="92"/>
      <c r="F46" s="92"/>
      <c r="G46" s="9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1"/>
      <c r="C48" s="66" t="s">
        <v>44</v>
      </c>
      <c r="D48" s="18"/>
      <c r="E48" s="18"/>
      <c r="F48" s="18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67" t="s">
        <v>24</v>
      </c>
      <c r="D49" s="94">
        <v>1800.0</v>
      </c>
      <c r="E49" s="69" t="s">
        <v>45</v>
      </c>
      <c r="F49" s="70"/>
      <c r="G49" s="7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72" t="s">
        <v>46</v>
      </c>
      <c r="D50" s="95">
        <v>800.0</v>
      </c>
      <c r="E50" s="74" t="s">
        <v>47</v>
      </c>
      <c r="F50" s="1"/>
      <c r="G50" s="7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96" t="s">
        <v>48</v>
      </c>
      <c r="D51" s="95"/>
      <c r="E51" s="74" t="s">
        <v>49</v>
      </c>
      <c r="F51" s="1"/>
      <c r="G51" s="7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72" t="s">
        <v>50</v>
      </c>
      <c r="D52" s="95"/>
      <c r="E52" s="76" t="s">
        <v>51</v>
      </c>
      <c r="F52" s="1"/>
      <c r="G52" s="7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72" t="s">
        <v>52</v>
      </c>
      <c r="D53" s="97"/>
      <c r="E53" s="74" t="s">
        <v>53</v>
      </c>
      <c r="F53" s="1"/>
      <c r="G53" s="7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72" t="s">
        <v>40</v>
      </c>
      <c r="D54" s="97"/>
      <c r="E54" s="74" t="s">
        <v>54</v>
      </c>
      <c r="F54" s="1"/>
      <c r="G54" s="7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78" t="s">
        <v>42</v>
      </c>
      <c r="D55" s="98"/>
      <c r="E55" s="99"/>
      <c r="F55" s="81"/>
      <c r="G55" s="8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83"/>
      <c r="C56" s="84" t="s">
        <v>55</v>
      </c>
      <c r="D56" s="85">
        <f>SUM(D49:D55)</f>
        <v>2600</v>
      </c>
      <c r="E56" s="86"/>
      <c r="F56" s="87"/>
      <c r="G56" s="88"/>
      <c r="H56" s="8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75" customHeight="1">
      <c r="A57" s="1"/>
      <c r="B57" s="1"/>
      <c r="C57" s="100"/>
      <c r="D57" s="101"/>
      <c r="E57" s="102"/>
      <c r="F57" s="102"/>
      <c r="G57" s="10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75" customHeight="1">
      <c r="A58" s="1"/>
      <c r="B58" s="1"/>
      <c r="C58" s="10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75" customHeight="1">
      <c r="A59" s="1"/>
      <c r="B59" s="1"/>
      <c r="C59" s="10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1"/>
      <c r="C61" s="17" t="s">
        <v>56</v>
      </c>
      <c r="D61" s="18"/>
      <c r="E61" s="18"/>
      <c r="F61" s="18"/>
      <c r="G61" s="1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04" t="s">
        <v>57</v>
      </c>
      <c r="D62" s="105">
        <f>J24</f>
        <v>2.857142857</v>
      </c>
      <c r="E62" s="69" t="s">
        <v>58</v>
      </c>
      <c r="F62" s="70"/>
      <c r="G62" s="7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06" t="s">
        <v>59</v>
      </c>
      <c r="D63" s="107" t="str">
        <f>M26</f>
        <v>#REF!</v>
      </c>
      <c r="E63" s="74" t="s">
        <v>60</v>
      </c>
      <c r="F63" s="1"/>
      <c r="G63" s="7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08" t="s">
        <v>61</v>
      </c>
      <c r="D64" s="109">
        <f>D28</f>
        <v>15.15</v>
      </c>
      <c r="E64" s="110"/>
      <c r="F64" s="111"/>
      <c r="G64" s="11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75" customHeight="1">
      <c r="A65" s="1"/>
      <c r="B65" s="1"/>
      <c r="C65" s="1"/>
      <c r="D65" s="2"/>
      <c r="E65" s="113"/>
      <c r="F65" s="11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1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15"/>
      <c r="E68" s="116"/>
      <c r="F68" s="116"/>
      <c r="G68" s="1"/>
      <c r="H68" s="1"/>
      <c r="I68" s="1"/>
      <c r="J68" s="1"/>
      <c r="K68" s="1"/>
      <c r="L68" s="11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0" customHeight="1">
      <c r="A69" s="1"/>
      <c r="B69" s="1"/>
      <c r="C69" s="117" t="s">
        <v>62</v>
      </c>
      <c r="D69" s="18"/>
      <c r="E69" s="18"/>
      <c r="F69" s="18"/>
      <c r="G69" s="19"/>
      <c r="H69" s="1"/>
      <c r="I69" s="1"/>
      <c r="J69" s="1"/>
      <c r="K69" s="1"/>
      <c r="L69" s="11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75" customHeight="1">
      <c r="A70" s="1"/>
      <c r="B70" s="1"/>
      <c r="C70" s="118"/>
      <c r="D70" s="115"/>
      <c r="E70" s="116"/>
      <c r="F70" s="116"/>
      <c r="G70" s="119"/>
      <c r="H70" s="1"/>
      <c r="I70" s="1"/>
      <c r="J70" s="1"/>
      <c r="K70" s="1"/>
      <c r="L70" s="11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75" customHeight="1">
      <c r="A71" s="1"/>
      <c r="B71" s="1"/>
      <c r="C71" s="118"/>
      <c r="D71" s="120"/>
      <c r="E71" s="69"/>
      <c r="F71" s="121"/>
      <c r="G71" s="119"/>
      <c r="H71" s="1"/>
      <c r="I71" s="1"/>
      <c r="J71" s="1"/>
      <c r="K71" s="1"/>
      <c r="L71" s="1"/>
      <c r="M71" s="1"/>
      <c r="N71" s="11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18" t="s">
        <v>63</v>
      </c>
      <c r="D72" s="122">
        <v>19.99</v>
      </c>
      <c r="E72" s="123">
        <v>25.99</v>
      </c>
      <c r="F72" s="123">
        <v>33.0</v>
      </c>
      <c r="G72" s="124"/>
      <c r="H72" s="125"/>
      <c r="I72" s="125"/>
      <c r="J72" s="1"/>
      <c r="K72" s="1"/>
      <c r="L72" s="1"/>
      <c r="M72" s="1"/>
      <c r="N72" s="11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26" t="s">
        <v>61</v>
      </c>
      <c r="D73" s="127">
        <v>13.2</v>
      </c>
      <c r="E73" s="128">
        <v>13.8</v>
      </c>
      <c r="F73" s="128">
        <v>14.05</v>
      </c>
      <c r="G73" s="129"/>
      <c r="H73" s="125"/>
      <c r="I73" s="125"/>
      <c r="J73" s="1"/>
      <c r="K73" s="1"/>
      <c r="L73" s="1"/>
      <c r="M73" s="1"/>
      <c r="N73" s="11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18"/>
      <c r="D74" s="130"/>
      <c r="E74" s="76"/>
      <c r="F74" s="131"/>
      <c r="G74" s="119"/>
      <c r="H74" s="1"/>
      <c r="I74" s="1"/>
      <c r="J74" s="1"/>
      <c r="K74" s="1"/>
      <c r="L74" s="1"/>
      <c r="M74" s="1"/>
      <c r="N74" s="11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18" t="s">
        <v>64</v>
      </c>
      <c r="D75" s="132">
        <f t="shared" ref="D75:F75" si="1">$D$49</f>
        <v>1800</v>
      </c>
      <c r="E75" s="133">
        <f t="shared" si="1"/>
        <v>1800</v>
      </c>
      <c r="F75" s="134">
        <f t="shared" si="1"/>
        <v>1800</v>
      </c>
      <c r="G75" s="135"/>
      <c r="H75" s="136"/>
      <c r="I75" s="136"/>
      <c r="J75" s="1"/>
      <c r="K75" s="1"/>
      <c r="L75" s="1"/>
      <c r="M75" s="1"/>
      <c r="N75" s="11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37" t="s">
        <v>65</v>
      </c>
      <c r="D76" s="132">
        <f t="shared" ref="D76:F76" si="2">SUM($D$50:$D$52)</f>
        <v>800</v>
      </c>
      <c r="E76" s="132">
        <f t="shared" si="2"/>
        <v>800</v>
      </c>
      <c r="F76" s="138">
        <f t="shared" si="2"/>
        <v>800</v>
      </c>
      <c r="G76" s="135"/>
      <c r="H76" s="136"/>
      <c r="I76" s="136"/>
      <c r="J76" s="1"/>
      <c r="K76" s="1"/>
      <c r="L76" s="1"/>
      <c r="M76" s="1"/>
      <c r="N76" s="11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18" t="s">
        <v>66</v>
      </c>
      <c r="D77" s="132">
        <f t="shared" ref="D77:F77" si="3">SUM(D74:D76)</f>
        <v>2600</v>
      </c>
      <c r="E77" s="133">
        <f t="shared" si="3"/>
        <v>2600</v>
      </c>
      <c r="F77" s="134">
        <f t="shared" si="3"/>
        <v>2600</v>
      </c>
      <c r="G77" s="135"/>
      <c r="H77" s="136"/>
      <c r="I77" s="136"/>
      <c r="J77" s="1"/>
      <c r="K77" s="1"/>
      <c r="L77" s="1"/>
      <c r="M77" s="1"/>
      <c r="N77" s="11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18"/>
      <c r="D78" s="132"/>
      <c r="E78" s="133"/>
      <c r="F78" s="134"/>
      <c r="G78" s="139"/>
      <c r="H78" s="136"/>
      <c r="I78" s="136"/>
      <c r="J78" s="1"/>
      <c r="K78" s="1"/>
      <c r="L78" s="1"/>
      <c r="M78" s="1"/>
      <c r="N78" s="11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26" t="s">
        <v>67</v>
      </c>
      <c r="D79" s="140">
        <f t="shared" ref="D79:F79" si="4">D77/$D$24</f>
        <v>5.2</v>
      </c>
      <c r="E79" s="141">
        <f t="shared" si="4"/>
        <v>5.2</v>
      </c>
      <c r="F79" s="142">
        <f t="shared" si="4"/>
        <v>5.2</v>
      </c>
      <c r="G79" s="143"/>
      <c r="H79" s="144"/>
      <c r="I79" s="144"/>
      <c r="J79" s="1"/>
      <c r="K79" s="1"/>
      <c r="L79" s="1"/>
      <c r="M79" s="1"/>
      <c r="N79" s="11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18"/>
      <c r="D80" s="145"/>
      <c r="E80" s="146"/>
      <c r="F80" s="147"/>
      <c r="G80" s="148"/>
      <c r="H80" s="149"/>
      <c r="I80" s="149"/>
      <c r="J80" s="1"/>
      <c r="K80" s="1"/>
      <c r="L80" s="1"/>
      <c r="M80" s="1"/>
      <c r="N80" s="11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18"/>
      <c r="D81" s="145"/>
      <c r="E81" s="146"/>
      <c r="F81" s="147"/>
      <c r="G81" s="150"/>
      <c r="H81" s="149"/>
      <c r="I81" s="149"/>
      <c r="J81" s="1"/>
      <c r="K81" s="1"/>
      <c r="L81" s="1"/>
      <c r="M81" s="1"/>
      <c r="N81" s="11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26" t="s">
        <v>68</v>
      </c>
      <c r="D82" s="140">
        <f t="shared" ref="D82:F82" si="5">$J$24</f>
        <v>2.857142857</v>
      </c>
      <c r="E82" s="140">
        <f t="shared" si="5"/>
        <v>2.857142857</v>
      </c>
      <c r="F82" s="107">
        <f t="shared" si="5"/>
        <v>2.857142857</v>
      </c>
      <c r="G82" s="151"/>
      <c r="H82" s="152"/>
      <c r="I82" s="144"/>
      <c r="J82" s="1"/>
      <c r="K82" s="1"/>
      <c r="L82" s="1"/>
      <c r="M82" s="1"/>
      <c r="N82" s="11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26" t="s">
        <v>61</v>
      </c>
      <c r="D83" s="140">
        <f t="shared" ref="D83:F83" si="6">D73</f>
        <v>13.2</v>
      </c>
      <c r="E83" s="141">
        <f t="shared" si="6"/>
        <v>13.8</v>
      </c>
      <c r="F83" s="142">
        <f t="shared" si="6"/>
        <v>14.05</v>
      </c>
      <c r="G83" s="143"/>
      <c r="H83" s="152"/>
      <c r="I83" s="144"/>
      <c r="J83" s="1"/>
      <c r="K83" s="1"/>
      <c r="L83" s="1"/>
      <c r="M83" s="1"/>
      <c r="N83" s="11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75" customHeight="1">
      <c r="A84" s="1"/>
      <c r="B84" s="1"/>
      <c r="C84" s="118"/>
      <c r="D84" s="145"/>
      <c r="E84" s="146"/>
      <c r="F84" s="147"/>
      <c r="G84" s="148"/>
      <c r="H84" s="153"/>
      <c r="I84" s="149"/>
      <c r="J84" s="1"/>
      <c r="K84" s="1"/>
      <c r="L84" s="1"/>
      <c r="M84" s="1"/>
      <c r="N84" s="11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26" t="s">
        <v>69</v>
      </c>
      <c r="D85" s="140">
        <f t="shared" ref="D85:F85" si="7">SUM(D83,D82,D79)</f>
        <v>21.25714286</v>
      </c>
      <c r="E85" s="141">
        <f t="shared" si="7"/>
        <v>21.85714286</v>
      </c>
      <c r="F85" s="142">
        <f t="shared" si="7"/>
        <v>22.10714286</v>
      </c>
      <c r="G85" s="154"/>
      <c r="H85" s="152"/>
      <c r="I85" s="144"/>
      <c r="J85" s="1"/>
      <c r="K85" s="1"/>
      <c r="L85" s="1"/>
      <c r="M85" s="1"/>
      <c r="N85" s="11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55"/>
      <c r="D86" s="156"/>
      <c r="E86" s="157"/>
      <c r="F86" s="158"/>
      <c r="G86" s="159"/>
      <c r="H86" s="153"/>
      <c r="I86" s="149"/>
      <c r="J86" s="1"/>
      <c r="K86" s="1"/>
      <c r="L86" s="1"/>
      <c r="M86" s="1"/>
      <c r="N86" s="11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83"/>
      <c r="C87" s="160" t="s">
        <v>70</v>
      </c>
      <c r="D87" s="161">
        <f t="shared" ref="D87:F87" si="8">D72-D85</f>
        <v>-1.267142857</v>
      </c>
      <c r="E87" s="162">
        <f t="shared" si="8"/>
        <v>4.132857143</v>
      </c>
      <c r="F87" s="163">
        <f t="shared" si="8"/>
        <v>10.89285714</v>
      </c>
      <c r="G87" s="159"/>
      <c r="H87" s="89"/>
      <c r="I87" s="1"/>
      <c r="J87" s="1"/>
      <c r="K87" s="1"/>
      <c r="L87" s="1"/>
      <c r="M87" s="1"/>
      <c r="N87" s="11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83"/>
      <c r="C88" s="164" t="s">
        <v>71</v>
      </c>
      <c r="D88" s="165">
        <f t="shared" ref="D88:F88" si="9">D87/D72</f>
        <v>-0.06338883728</v>
      </c>
      <c r="E88" s="165">
        <f t="shared" si="9"/>
        <v>0.1590172044</v>
      </c>
      <c r="F88" s="166">
        <f t="shared" si="9"/>
        <v>0.3300865801</v>
      </c>
      <c r="G88" s="167"/>
      <c r="H88" s="89"/>
      <c r="I88" s="1"/>
      <c r="J88" s="1"/>
      <c r="K88" s="1"/>
      <c r="L88" s="11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75" customHeight="1">
      <c r="A89" s="1"/>
      <c r="B89" s="1"/>
      <c r="C89" s="102"/>
      <c r="D89" s="101"/>
      <c r="E89" s="102"/>
      <c r="F89" s="102"/>
      <c r="G89" s="10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9.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0" customHeight="1">
      <c r="A92" s="1"/>
      <c r="B92" s="1"/>
      <c r="C92" s="17" t="s">
        <v>72</v>
      </c>
      <c r="D92" s="18"/>
      <c r="E92" s="18"/>
      <c r="F92" s="18"/>
      <c r="G92" s="1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75" customHeight="1">
      <c r="A93" s="1"/>
      <c r="B93" s="1"/>
      <c r="C93" s="168"/>
      <c r="D93" s="2"/>
      <c r="E93" s="1"/>
      <c r="F93" s="1"/>
      <c r="G93" s="11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68"/>
      <c r="D94" s="169" t="s">
        <v>73</v>
      </c>
      <c r="E94" s="170"/>
      <c r="F94" s="114"/>
      <c r="G94" s="11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68"/>
      <c r="D95" s="130" t="s">
        <v>74</v>
      </c>
      <c r="E95" s="171">
        <v>1.0</v>
      </c>
      <c r="F95" s="172"/>
      <c r="G95" s="119" t="s">
        <v>75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68"/>
      <c r="D96" s="120" t="s">
        <v>76</v>
      </c>
      <c r="E96" s="173">
        <v>1.0</v>
      </c>
      <c r="F96" s="136"/>
      <c r="G96" s="11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68"/>
      <c r="D97" s="130"/>
      <c r="E97" s="174"/>
      <c r="F97" s="114"/>
      <c r="G97" s="11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13"/>
      <c r="C98" s="168"/>
      <c r="D98" s="175" t="s">
        <v>77</v>
      </c>
      <c r="E98" s="174"/>
      <c r="F98" s="114"/>
      <c r="G98" s="119"/>
      <c r="H98" s="1"/>
      <c r="I98" s="113"/>
      <c r="J98" s="113"/>
      <c r="K98" s="113"/>
      <c r="L98" s="113"/>
      <c r="M98" s="113"/>
      <c r="N98" s="11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68"/>
      <c r="D99" s="130" t="s">
        <v>33</v>
      </c>
      <c r="E99" s="176">
        <f t="shared" ref="E99:E101" si="10">D37</f>
        <v>0</v>
      </c>
      <c r="F99" s="136"/>
      <c r="G99" s="11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68"/>
      <c r="D100" s="130" t="s">
        <v>78</v>
      </c>
      <c r="E100" s="176">
        <f t="shared" si="10"/>
        <v>0</v>
      </c>
      <c r="F100" s="136"/>
      <c r="G100" s="11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68"/>
      <c r="D101" s="130" t="s">
        <v>79</v>
      </c>
      <c r="E101" s="176">
        <f t="shared" si="10"/>
        <v>0</v>
      </c>
      <c r="F101" s="136"/>
      <c r="G101" s="11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68"/>
      <c r="D102" s="130" t="s">
        <v>80</v>
      </c>
      <c r="E102" s="176">
        <f>SUM(D41:D42)</f>
        <v>0</v>
      </c>
      <c r="F102" s="136"/>
      <c r="G102" s="11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68"/>
      <c r="D103" s="130" t="s">
        <v>81</v>
      </c>
      <c r="E103" s="176">
        <f>SUM(D50:D52)</f>
        <v>800</v>
      </c>
      <c r="F103" s="136"/>
      <c r="G103" s="11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75" customHeight="1">
      <c r="A104" s="1"/>
      <c r="B104" s="1"/>
      <c r="C104" s="168"/>
      <c r="D104" s="130" t="s">
        <v>64</v>
      </c>
      <c r="E104" s="176">
        <f>D49*(D25/D24)</f>
        <v>0</v>
      </c>
      <c r="F104" s="136"/>
      <c r="G104" s="177" t="s">
        <v>82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68"/>
      <c r="D105" s="130" t="s">
        <v>83</v>
      </c>
      <c r="E105" s="176" t="str">
        <f>D29*M26</f>
        <v>#REF!</v>
      </c>
      <c r="F105" s="136"/>
      <c r="G105" s="11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68"/>
      <c r="D106" s="130" t="s">
        <v>84</v>
      </c>
      <c r="E106" s="176">
        <f>J23*D25</f>
        <v>0</v>
      </c>
      <c r="F106" s="136"/>
      <c r="G106" s="11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68"/>
      <c r="D107" s="130" t="s">
        <v>85</v>
      </c>
      <c r="E107" s="176">
        <f>D64*D25</f>
        <v>0</v>
      </c>
      <c r="F107" s="136"/>
      <c r="G107" s="11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68"/>
      <c r="D108" s="120" t="s">
        <v>86</v>
      </c>
      <c r="E108" s="178" t="str">
        <f>SUM(E99:E107)</f>
        <v>#REF!</v>
      </c>
      <c r="F108" s="179"/>
      <c r="G108" s="11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80"/>
      <c r="D109" s="181"/>
      <c r="E109" s="182"/>
      <c r="F109" s="183"/>
      <c r="G109" s="184"/>
      <c r="H109" s="8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83"/>
      <c r="C110" s="185"/>
      <c r="D110" s="186" t="s">
        <v>87</v>
      </c>
      <c r="E110" s="187" t="str">
        <f>E96-E108</f>
        <v>#REF!</v>
      </c>
      <c r="F110" s="188"/>
      <c r="G110" s="189"/>
      <c r="H110" s="8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75" customHeight="1">
      <c r="A111" s="1"/>
      <c r="B111" s="1"/>
      <c r="C111" s="102"/>
      <c r="D111" s="101"/>
      <c r="E111" s="102"/>
      <c r="F111" s="102"/>
      <c r="G111" s="10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3"/>
      <c r="B311" s="3"/>
      <c r="C311" s="3"/>
      <c r="D311" s="190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190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190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190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190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190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190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190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190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190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190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190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190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190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190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190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190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190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190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190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190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190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190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190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190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190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190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190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190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190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190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190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190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190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190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190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190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190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190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190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190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190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190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190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190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190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190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190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190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190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190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190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190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190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190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190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190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190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190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190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190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190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190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190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190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190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190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190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190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190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190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190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190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190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190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190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190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190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190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190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190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190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190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190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190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190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190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190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190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190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190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190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190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190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190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190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190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190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190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190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190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190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190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190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190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190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190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190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190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190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190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190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190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190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190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190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190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190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190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190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190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190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190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190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190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190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190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190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190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190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190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190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190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190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190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190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190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190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190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190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190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190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190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190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190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190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190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190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190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190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190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190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190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190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190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190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190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190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190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190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190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190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190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190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190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190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190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190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190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190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190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190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190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190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190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190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190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190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190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190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190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190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190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190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190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190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190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190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190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190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190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190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190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190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190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190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190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190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190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190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190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190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190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190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190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190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190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190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190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190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190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190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190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190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190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190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190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190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190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190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190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190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190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190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190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190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190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190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190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190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190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190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190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190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190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190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190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190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190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190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190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190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190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190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190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190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190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190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190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190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190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190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190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190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190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190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190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190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190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190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190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190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190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190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190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190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190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190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190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190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190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190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190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190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190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190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190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190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190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190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190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190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190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190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190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190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190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190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190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190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190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190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190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190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190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190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190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190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190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190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190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190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190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190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190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190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190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190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190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190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190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190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190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190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190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190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190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190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190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190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190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190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190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190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190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190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190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190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190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190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190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190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190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190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190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190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190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190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190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190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190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190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190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190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190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190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190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190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190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190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190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190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190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190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190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190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190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190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190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190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190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190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190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190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190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190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190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190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190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190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190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190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190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190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190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190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190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190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190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190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190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190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190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190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190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190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190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190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190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190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190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190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190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190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190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190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190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190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190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190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190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190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190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190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190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190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190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190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190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190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190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190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190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190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190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190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190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190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190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190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190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190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190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190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190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190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190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190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190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190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190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190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190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190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190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190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190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190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190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190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190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190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190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190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190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190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190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190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190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190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190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190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190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190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190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190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190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190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190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190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190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190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190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190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190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190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190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190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190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190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190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190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190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190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190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190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190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190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190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190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190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190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190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190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190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190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190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190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190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190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190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190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190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190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190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190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190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190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190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190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190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190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190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190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190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190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190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190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190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190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190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190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190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190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190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190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190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190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190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190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190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190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190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190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190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190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190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190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190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190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190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190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190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190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190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190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190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190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190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190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190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190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190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190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190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190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190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190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190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190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190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190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190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190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190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190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190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190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190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190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190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190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190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190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190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190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190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190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190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190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190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190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190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190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190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190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190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190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190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190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190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190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190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190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190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190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190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190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190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190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190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190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190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190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190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190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190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190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190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190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190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190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190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190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190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190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190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190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190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190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190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190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190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190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190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190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190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190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190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190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190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190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190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190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190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190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190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190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190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190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190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190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190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190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190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190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190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190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190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190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190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190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190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190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190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190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190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190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190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190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190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190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190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190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190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190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190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190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190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190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190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190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190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190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190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190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190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190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190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190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190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190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190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190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190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190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190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190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190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190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190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190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190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190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190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190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190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190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190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190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1">
    <mergeCell ref="C21:G21"/>
    <mergeCell ref="I21:J21"/>
    <mergeCell ref="L21:M21"/>
    <mergeCell ref="E22:G22"/>
    <mergeCell ref="E23:G23"/>
    <mergeCell ref="E24:G24"/>
    <mergeCell ref="I25:J25"/>
    <mergeCell ref="C48:G48"/>
    <mergeCell ref="C61:G61"/>
    <mergeCell ref="C69:G69"/>
    <mergeCell ref="G85:G88"/>
    <mergeCell ref="C92:G92"/>
    <mergeCell ref="C109:C110"/>
    <mergeCell ref="F109:G110"/>
    <mergeCell ref="E25:G25"/>
    <mergeCell ref="E26:G26"/>
    <mergeCell ref="E27:G27"/>
    <mergeCell ref="E28:G28"/>
    <mergeCell ref="E29:G29"/>
    <mergeCell ref="E31:G31"/>
    <mergeCell ref="C36:G36"/>
  </mergeCells>
  <hyperlinks>
    <hyperlink r:id="rId1" ref="E28"/>
  </hyperlinks>
  <printOptions/>
  <pageMargins bottom="0.75" footer="0.0" header="0.0" left="0.7" right="0.7" top="0.75"/>
  <pageSetup orientation="landscape"/>
  <drawing r:id="rId2"/>
</worksheet>
</file>